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60" windowWidth="9690" windowHeight="6900" tabRatio="501" activeTab="2"/>
  </bookViews>
  <sheets>
    <sheet name="Hoja2" sheetId="1" r:id="rId1"/>
    <sheet name="Hoja1" sheetId="2" r:id="rId2"/>
    <sheet name=" HOJA 1 SIN IVA" sheetId="3" r:id="rId3"/>
  </sheets>
  <definedNames>
    <definedName name="a" localSheetId="2">' HOJA 1 SIN IVA'!$L$414</definedName>
    <definedName name="a">'Hoja1'!$L$467</definedName>
    <definedName name="_xlnm.Print_Titles" localSheetId="2">' HOJA 1 SIN IVA'!$2:$12</definedName>
    <definedName name="_xlnm.Print_Titles" localSheetId="1">'Hoja1'!$2:$12</definedName>
  </definedNames>
  <calcPr fullCalcOnLoad="1"/>
</workbook>
</file>

<file path=xl/sharedStrings.xml><?xml version="1.0" encoding="utf-8"?>
<sst xmlns="http://schemas.openxmlformats.org/spreadsheetml/2006/main" count="1875" uniqueCount="732">
  <si>
    <t xml:space="preserve"> 4 1 1 227</t>
  </si>
  <si>
    <t>4 1 1 252</t>
  </si>
  <si>
    <t>2 2 1 165</t>
  </si>
  <si>
    <t>PR. C T OB</t>
  </si>
  <si>
    <t>SUB - TOTAL - PROCESO 1 - GENERACION</t>
  </si>
  <si>
    <t>SUB - TOTAL - PROCESO 2 - TRANSPORTE</t>
  </si>
  <si>
    <t>SUB - TOTAL - PROCESO 3 - ALIMENTACION</t>
  </si>
  <si>
    <t xml:space="preserve"> </t>
  </si>
  <si>
    <t>SUB - TOTAL - PROCESO 4 - DISTRIBUCION</t>
  </si>
  <si>
    <t>SUB - TOTAL - PROCESO 5 - COMERCIALIZACION Y SERVICIOS GENERALES</t>
  </si>
  <si>
    <t xml:space="preserve">TOTAL PROCESOS 1-2-3-4 Y 5 </t>
  </si>
  <si>
    <t>DENOMINACION</t>
  </si>
  <si>
    <t>Mayores costos y obras varias.</t>
  </si>
  <si>
    <t>Obras varias para compensación de reactivo</t>
  </si>
  <si>
    <t>en Capital e Interior de la Provincia</t>
  </si>
  <si>
    <t>E.T. Alta Gracia: Construcción de salidas de</t>
  </si>
  <si>
    <t>líneas en 66 kV. y segundo campo de  trans-</t>
  </si>
  <si>
    <t>formador.</t>
  </si>
  <si>
    <t>Completamiento de alimentador número</t>
  </si>
  <si>
    <t>Construcción de una SEA. en Usina Para-</t>
  </si>
  <si>
    <t>Construcción de líneas aéreas y  sub-</t>
  </si>
  <si>
    <t>terráneas M.T., B.T., S.E. M.T./B.T. an-</t>
  </si>
  <si>
    <t>tenas B.T. y distribución secundaria</t>
  </si>
  <si>
    <t>Cambio de postes de madera por HºAº</t>
  </si>
  <si>
    <t xml:space="preserve">   PROGRAMA  DE  INVERSIONES  EN  TRABAJOS  PUBLICOS</t>
  </si>
  <si>
    <t xml:space="preserve">    UBICACION </t>
  </si>
  <si>
    <t xml:space="preserve">DEPARTAMENTO </t>
  </si>
  <si>
    <t xml:space="preserve"> Varios       </t>
  </si>
  <si>
    <t>San</t>
  </si>
  <si>
    <t>Capital</t>
  </si>
  <si>
    <t>Río IV</t>
  </si>
  <si>
    <t xml:space="preserve">San </t>
  </si>
  <si>
    <t xml:space="preserve">Justo     </t>
  </si>
  <si>
    <t>Tercero</t>
  </si>
  <si>
    <t>Arriba</t>
  </si>
  <si>
    <t>Varios</t>
  </si>
  <si>
    <t>María</t>
  </si>
  <si>
    <t>Martín</t>
  </si>
  <si>
    <t>Colón</t>
  </si>
  <si>
    <t>Gral. San</t>
  </si>
  <si>
    <t>Punilla</t>
  </si>
  <si>
    <t>Unión</t>
  </si>
  <si>
    <t xml:space="preserve">Varios </t>
  </si>
  <si>
    <t>GEOGRAFICA</t>
  </si>
  <si>
    <t>- LOCALIDAD</t>
  </si>
  <si>
    <t>Varias</t>
  </si>
  <si>
    <t>Córdoba</t>
  </si>
  <si>
    <t>Brinkmann</t>
  </si>
  <si>
    <t>Oliva</t>
  </si>
  <si>
    <t>Villa</t>
  </si>
  <si>
    <t>La Calera</t>
  </si>
  <si>
    <t xml:space="preserve"> Varias       </t>
  </si>
  <si>
    <t>Carlos Paz</t>
  </si>
  <si>
    <t>Cosquín</t>
  </si>
  <si>
    <t>V. Allende</t>
  </si>
  <si>
    <t>MONTO</t>
  </si>
  <si>
    <t>TOTAL</t>
  </si>
  <si>
    <t>INVERTIDO</t>
  </si>
  <si>
    <t>INVERSION</t>
  </si>
  <si>
    <t>ESTIMADA</t>
  </si>
  <si>
    <t>SIGUIENTES</t>
  </si>
  <si>
    <t>ANEXO VI</t>
  </si>
  <si>
    <t>(En Pesos)</t>
  </si>
  <si>
    <t>AÑO INICIACION</t>
  </si>
  <si>
    <t>Y TERMINACION</t>
  </si>
  <si>
    <t>Tercero Arriba</t>
  </si>
  <si>
    <t xml:space="preserve">HASTA </t>
  </si>
  <si>
    <t xml:space="preserve">Provisión y tendido de dos alimentadores </t>
  </si>
  <si>
    <t>2 1 1 01</t>
  </si>
  <si>
    <t xml:space="preserve"> 2 1 1 127</t>
  </si>
  <si>
    <t xml:space="preserve"> 3 1 1 66</t>
  </si>
  <si>
    <t xml:space="preserve"> 3 1 2 01</t>
  </si>
  <si>
    <t xml:space="preserve"> 3 1 2 28</t>
  </si>
  <si>
    <t xml:space="preserve"> 4 1 1 176</t>
  </si>
  <si>
    <t xml:space="preserve"> 4 1 1 188</t>
  </si>
  <si>
    <t xml:space="preserve"> 4 1 1 192</t>
  </si>
  <si>
    <t xml:space="preserve"> 1 2 1 01</t>
  </si>
  <si>
    <t xml:space="preserve"> 1 3 1 01</t>
  </si>
  <si>
    <t>4 1 1 253</t>
  </si>
  <si>
    <t>güay  apta para cuatro distribuidores.</t>
  </si>
  <si>
    <t>2 2 1 22</t>
  </si>
  <si>
    <t>2002/2003</t>
  </si>
  <si>
    <t>E.T. Almafuerte a ET. Reolín.</t>
  </si>
  <si>
    <t>Construcción de salida de línea en 132 kV. en</t>
  </si>
  <si>
    <t>E.T. Reolín a ET. Almafuerte.</t>
  </si>
  <si>
    <t>Contratación de la contrucción de transforma-</t>
  </si>
  <si>
    <t>Almafuerte</t>
  </si>
  <si>
    <t>2 1 1 123</t>
  </si>
  <si>
    <t>2 4 1 01</t>
  </si>
  <si>
    <t>Construcción y ampliación de líneas de trans-</t>
  </si>
  <si>
    <t>4 1 1 211</t>
  </si>
  <si>
    <t>Guiñazú</t>
  </si>
  <si>
    <t>Tendido de alimentador exclusivo desde E.T.</t>
  </si>
  <si>
    <t>Tendido de distribuidores varios aéreos y</t>
  </si>
  <si>
    <t>Nuevas salidas subterráneas en V. C. Paz</t>
  </si>
  <si>
    <t xml:space="preserve">       FISICA</t>
  </si>
  <si>
    <t>380-220 V. con cable antifraude en Bo.</t>
  </si>
  <si>
    <t>Jardín Alborada.</t>
  </si>
  <si>
    <t>Reemplazo salidas subterráneas en E.T.</t>
  </si>
  <si>
    <t>Cruz del Eje.</t>
  </si>
  <si>
    <t>Cruz del Eje</t>
  </si>
  <si>
    <t>Remodelación antifraude en la ciudad de Cór-</t>
  </si>
  <si>
    <t xml:space="preserve"> 4 1 1 181</t>
  </si>
  <si>
    <t xml:space="preserve"> 3 1 1 61</t>
  </si>
  <si>
    <t xml:space="preserve">Repotenciación E.T. Colonia Caroya 132/66 </t>
  </si>
  <si>
    <t>C.Caroya</t>
  </si>
  <si>
    <t>Santa Isabel II.</t>
  </si>
  <si>
    <t>San Ignacio.</t>
  </si>
  <si>
    <t>Villa El Libertador.</t>
  </si>
  <si>
    <t>Argüello H.</t>
  </si>
  <si>
    <t>Villa Azalais Oeste.</t>
  </si>
  <si>
    <t>Remedios de Escalada.</t>
  </si>
  <si>
    <t>Residencial Santa Rosa.</t>
  </si>
  <si>
    <t>Parque Liceo II.</t>
  </si>
  <si>
    <t>Parque Futura.</t>
  </si>
  <si>
    <t>Parque Capital Sur.</t>
  </si>
  <si>
    <t>Los Olmos Sur.</t>
  </si>
  <si>
    <t>José Ignacio Díaz Iª.</t>
  </si>
  <si>
    <t>Ituzaingó.</t>
  </si>
  <si>
    <t>Comercial.</t>
  </si>
  <si>
    <t>doba e interior de la Provincia (otros barrios)</t>
  </si>
  <si>
    <t>San Roque</t>
  </si>
  <si>
    <t>Las Palmas</t>
  </si>
  <si>
    <t>Altamira</t>
  </si>
  <si>
    <t>Ampliación Rosedal</t>
  </si>
  <si>
    <t>Cabildo</t>
  </si>
  <si>
    <t>Acosta</t>
  </si>
  <si>
    <t>Guiñazú y 2 salidas para dividir Distribuidor</t>
  </si>
  <si>
    <t>Parque República</t>
  </si>
  <si>
    <t xml:space="preserve"> 2 1 1 126</t>
  </si>
  <si>
    <t>2 2 1 145</t>
  </si>
  <si>
    <t xml:space="preserve"> 2 2 1 150</t>
  </si>
  <si>
    <t>4 1 1 198</t>
  </si>
  <si>
    <t>4 1 1 246</t>
  </si>
  <si>
    <t>4 1 2 31</t>
  </si>
  <si>
    <t>4 2 3 12</t>
  </si>
  <si>
    <t>4 3 2 10</t>
  </si>
  <si>
    <t>4 4 1 01</t>
  </si>
  <si>
    <t>4 5 1 01</t>
  </si>
  <si>
    <t>5 1 1 01</t>
  </si>
  <si>
    <t>5 3 1 01</t>
  </si>
  <si>
    <t>5 1 1 246</t>
  </si>
  <si>
    <t>2 1 1 128</t>
  </si>
  <si>
    <t>2 1 1 131</t>
  </si>
  <si>
    <t>2 1 1 132</t>
  </si>
  <si>
    <t>2 1 1 133</t>
  </si>
  <si>
    <t>2 2 1 172</t>
  </si>
  <si>
    <t>2 2 1 174</t>
  </si>
  <si>
    <t>2 2 1 175</t>
  </si>
  <si>
    <t>4 1 1 263</t>
  </si>
  <si>
    <t>4 1 1 264</t>
  </si>
  <si>
    <t>4 1 1 265</t>
  </si>
  <si>
    <t>4 1 1 266</t>
  </si>
  <si>
    <t>4 1 1 267</t>
  </si>
  <si>
    <t>4 1 1 269</t>
  </si>
  <si>
    <t>4 1 1 270</t>
  </si>
  <si>
    <t>3 1 2 34</t>
  </si>
  <si>
    <t>4 1 1 230</t>
  </si>
  <si>
    <t>Tendido subterráneo entre E.T. Centro y</t>
  </si>
  <si>
    <t>SEA Tablada para interconectar alimentador</t>
  </si>
  <si>
    <t>Bienes y materiales varios para ser afectados</t>
  </si>
  <si>
    <t>Provisión y tendido de nuevos distribuidores</t>
  </si>
  <si>
    <t>en zona Oeste de la ciudad de Córdoba.</t>
  </si>
  <si>
    <t>Tendido distribuidor desde ET. Nueva Cór-</t>
  </si>
  <si>
    <t>aéreas y subterráneas de M.T. en Zona A -</t>
  </si>
  <si>
    <t>Provisión y tendido de distribuidor  aéreo</t>
  </si>
  <si>
    <t>desde E.T. Este. (Entre Rios)</t>
  </si>
  <si>
    <t>distribuidor N° 3 en Villa María.</t>
  </si>
  <si>
    <t>Remodelación de línea aérea en 13,2 kV -</t>
  </si>
  <si>
    <t>desde E.T. Guiñazú.</t>
  </si>
  <si>
    <t>Obras de desarrollo en la ciudad de Córdo-</t>
  </si>
  <si>
    <t>ba e Interior de la Provincia.</t>
  </si>
  <si>
    <t xml:space="preserve">subterráneos para redistribución de cargas </t>
  </si>
  <si>
    <t xml:space="preserve">en sectores varios de ciudad de Córdoba,  </t>
  </si>
  <si>
    <t xml:space="preserve">Construcción de línea aérea y subterránea </t>
  </si>
  <si>
    <t xml:space="preserve">camino a Pajas Blancas (Nuevo distribuidor </t>
  </si>
  <si>
    <t>etapas I y II )</t>
  </si>
  <si>
    <t>Nuevas salidas desde E.T. S.O  a Bº  Villa</t>
  </si>
  <si>
    <t>aéreas y subterráneas MT., BT., SE., MT/BT,</t>
  </si>
  <si>
    <t>y Obras civiles varias en la ciudad de Córdo-</t>
  </si>
  <si>
    <t>ba e interior de la provincia.</t>
  </si>
  <si>
    <t>para tomar perímetros de los distribuidores</t>
  </si>
  <si>
    <t xml:space="preserve">mm2. Cu. subt.3,9 km. alimentadores SEA. </t>
  </si>
  <si>
    <t xml:space="preserve">Construcción de un tramo de línea de M.T. </t>
  </si>
  <si>
    <t>Extensión de línea subterránea - línea con-</t>
  </si>
  <si>
    <t xml:space="preserve">vencional aérea y línea preensamb. apta </t>
  </si>
  <si>
    <t>para 13,2 kV. desde E.T. Cosquín a seccio-</t>
  </si>
  <si>
    <t>Cambio de postes de madera por HºAº  en</t>
  </si>
  <si>
    <t>Río Ceballos, remodelación  y extensión</t>
  </si>
  <si>
    <t>en 13,2 kV. desde Central Las Playas has-</t>
  </si>
  <si>
    <t>dores para el transporte y distribución de ener-</t>
  </si>
  <si>
    <t>gía eléctrica en la ciudad de Córdoba y locali-</t>
  </si>
  <si>
    <t>dades del interior de la Provincia.</t>
  </si>
  <si>
    <t>de líneas en Capital e interior.</t>
  </si>
  <si>
    <t>MVA.</t>
  </si>
  <si>
    <t>Construcción de E.T. La Calera 66/13.2 y tramo</t>
  </si>
  <si>
    <t>de LAT en 66 kV.</t>
  </si>
  <si>
    <t>Construcción de la E.T. Oliva 66/13,2 kV. 1x5</t>
  </si>
  <si>
    <t>misión en A.T.en Capital e Interior de la Pro-</t>
  </si>
  <si>
    <t>vincia.</t>
  </si>
  <si>
    <t>Provisión y montaje de la segunda terna en</t>
  </si>
  <si>
    <t>de línea en 132 kV.y campo de autotransfor-</t>
  </si>
  <si>
    <t>mador 132/66 kV. (incluye autotransformador)</t>
  </si>
  <si>
    <t>Construcción y remodelación de líneas /</t>
  </si>
  <si>
    <t xml:space="preserve">      PRESUPUESTO EJERCICIO 2003</t>
  </si>
  <si>
    <t>2004 Y</t>
  </si>
  <si>
    <t>Dos nuevas salidas desde SEA  Alta Córdoba</t>
  </si>
  <si>
    <t>Construcción y remodelación de líneas //</t>
  </si>
  <si>
    <t>incluido instalación de reconectadores.</t>
  </si>
  <si>
    <t>en La Calera.</t>
  </si>
  <si>
    <t>en cámaras subterráneas existentes.</t>
  </si>
  <si>
    <t>nador D. 4. 77.</t>
  </si>
  <si>
    <t>a la ejecución de Obras por Vía Administrativa.</t>
  </si>
  <si>
    <t>en Distrito V. Allende.</t>
  </si>
  <si>
    <t>de L.M.T. en La Quebrada - Río Ceballos.</t>
  </si>
  <si>
    <t>FISICA</t>
  </si>
  <si>
    <t>2 2 1 142</t>
  </si>
  <si>
    <t>2 1 1 109</t>
  </si>
  <si>
    <t xml:space="preserve">Capital </t>
  </si>
  <si>
    <t>Malvinas Argentinas  y salida de línea a E.T.</t>
  </si>
  <si>
    <t>Rodríguez del Busto.</t>
  </si>
  <si>
    <t>2 2 1 176</t>
  </si>
  <si>
    <t>Ampliación E.T. Mercado del Abasto, instalando el</t>
  </si>
  <si>
    <t>3º transformador.</t>
  </si>
  <si>
    <t>Còrdoba</t>
  </si>
  <si>
    <t>5 1 1 251</t>
  </si>
  <si>
    <t>Morrison</t>
  </si>
  <si>
    <t>Lìnea subterránea de 132 kV. entre E.T. Rodriguez</t>
  </si>
  <si>
    <t>del Busto y E.T. Oeste. (Completamiento)</t>
  </si>
  <si>
    <t>Tendido de alimentadores de 13,2 kV SEA</t>
  </si>
  <si>
    <t xml:space="preserve">Santa Ana desde ET Oeste 6 x 1 x 240 mm2 </t>
  </si>
  <si>
    <t xml:space="preserve">Tendido de alimentadores 13,2 kV subterràneos </t>
  </si>
  <si>
    <t>desde E.T.Don Bosco - Córdoba.</t>
  </si>
  <si>
    <t xml:space="preserve">Construcción de líneas aéreas de M.T.  </t>
  </si>
  <si>
    <t>B.T., S.E. M.T./B.T. antenas de B.T. y</t>
  </si>
  <si>
    <t>distribución secundaria 380/220 V con</t>
  </si>
  <si>
    <t>cable antifraude en Bº Don Bosco</t>
  </si>
  <si>
    <t>cable antifraude en Bº SEP</t>
  </si>
  <si>
    <t>cable antifraude en Bº Inaudi</t>
  </si>
  <si>
    <t>cable antifraude en Bº V. Adela</t>
  </si>
  <si>
    <t>Completamiento distribuidor Arenales</t>
  </si>
  <si>
    <t>Contrucción de dos nuevos distribuidores des-</t>
  </si>
  <si>
    <t>de E.T.de La Falda y Capilla del Monte y exten-</t>
  </si>
  <si>
    <t>C. del Monte</t>
  </si>
  <si>
    <t xml:space="preserve">sión de líneas aéreas de M.T. </t>
  </si>
  <si>
    <t>La Falda</t>
  </si>
  <si>
    <t>Provisión y tendido de nuevo distribuidor desde</t>
  </si>
  <si>
    <t>San Martín</t>
  </si>
  <si>
    <t>Villa María</t>
  </si>
  <si>
    <t>Provisión y montaje de líneas aéreas de 13,2 kV</t>
  </si>
  <si>
    <t>Villa Nueva</t>
  </si>
  <si>
    <t>San Francisco</t>
  </si>
  <si>
    <t>San Justo</t>
  </si>
  <si>
    <t>Remodelación de un tramo de línea de M.T.</t>
  </si>
  <si>
    <t>en Salsipuedes.</t>
  </si>
  <si>
    <t>Salsipuedes</t>
  </si>
  <si>
    <t xml:space="preserve">Construcción de líneas de M.T. y S.E. en </t>
  </si>
  <si>
    <t>Remodelación de línea de M.T. en Unquillo</t>
  </si>
  <si>
    <t>(Tramo Av. San Martín - Corral de Barrancas)</t>
  </si>
  <si>
    <t>Unquillo</t>
  </si>
  <si>
    <t>en Villa Allende (Cantera El Gran Ombú)</t>
  </si>
  <si>
    <t>Villa Allende</t>
  </si>
  <si>
    <t>Calera</t>
  </si>
  <si>
    <t>Construcción nuevo distribuidor desde</t>
  </si>
  <si>
    <t xml:space="preserve">ET Las Ferias para alimentar Parque </t>
  </si>
  <si>
    <t>Industrial.</t>
  </si>
  <si>
    <t>Remodelación de líneas aéreas y construc-</t>
  </si>
  <si>
    <t>ción de líneas subterráneas de M.T. en</t>
  </si>
  <si>
    <t>diversos sectores de Río IV y Distritos.</t>
  </si>
  <si>
    <t xml:space="preserve">Construcción y remodelación de líneas </t>
  </si>
  <si>
    <t>aéreas de M.T. en distintos Distritos</t>
  </si>
  <si>
    <t xml:space="preserve">Desplazamiento de línea de M.T. 13,2 kV </t>
  </si>
  <si>
    <t>M. Juárez</t>
  </si>
  <si>
    <t>Desplazamiento de línea de M.T. 33 kV en</t>
  </si>
  <si>
    <t>C. de Bustos</t>
  </si>
  <si>
    <t>Normalizar e independizar Dist. Nº 1</t>
  </si>
  <si>
    <t>en Bell Ville.</t>
  </si>
  <si>
    <t>B. Ville</t>
  </si>
  <si>
    <t xml:space="preserve">Construcción y Remod. de líneas M.T, B.T y </t>
  </si>
  <si>
    <t xml:space="preserve">puestos de M.T/B.T con conductores </t>
  </si>
  <si>
    <t>preensamblados (incluido transformadores)</t>
  </si>
  <si>
    <t>en Río II y Pilar (Sector 1)</t>
  </si>
  <si>
    <t>Río II</t>
  </si>
  <si>
    <t>Río II  Pilar</t>
  </si>
  <si>
    <t xml:space="preserve">en Río II y Pilar. Reemplazo de salidas </t>
  </si>
  <si>
    <t xml:space="preserve">Construcción y remodelación de líneas de </t>
  </si>
  <si>
    <t xml:space="preserve">Construcción línea de M.T. 13,2 kV </t>
  </si>
  <si>
    <t xml:space="preserve">subestación y antena de B.T en Bº Villa </t>
  </si>
  <si>
    <t xml:space="preserve">subestación y antena de B.T en Cuesta  </t>
  </si>
  <si>
    <t>Plan de remodelación de líneas de M.T.</t>
  </si>
  <si>
    <t>tercera etapa.</t>
  </si>
  <si>
    <t>Distribuidor subterráneo en M.T. desde E.T.</t>
  </si>
  <si>
    <t xml:space="preserve">San Francisco hasta celda del Edificio </t>
  </si>
  <si>
    <t>Construcción línea subterránea de M.T. en</t>
  </si>
  <si>
    <t>zona sur de la ciudad de Río IV.</t>
  </si>
  <si>
    <t xml:space="preserve">Distribución subterránea con cable de </t>
  </si>
  <si>
    <t xml:space="preserve">Construcción de cámara subterránea y </t>
  </si>
  <si>
    <t>tendido de cable subterráneo de M.T. Bell</t>
  </si>
  <si>
    <t>Ville.</t>
  </si>
  <si>
    <t>Distribución secundaria aérea 380/220 V</t>
  </si>
  <si>
    <t>Distribución secundaria aérea 380/220 V con</t>
  </si>
  <si>
    <t>L.A.T. en 132 kV. E.T. Rodríguez del Busto - E.T.</t>
  </si>
  <si>
    <t>Tancacha y Gral. Deheza.</t>
  </si>
  <si>
    <t>E.T. Gral Deheza y salidas de líneas en las EE.TT.</t>
  </si>
  <si>
    <t xml:space="preserve">Construcción L.A.T. en 132kV entre E.T. Tancacha - </t>
  </si>
  <si>
    <t>(tercera).</t>
  </si>
  <si>
    <t>L.A.T. en 132 kV. E.T. Almafuerte - E.T. Reolín.</t>
  </si>
  <si>
    <t>Remodelación y ampliación de EE.TT. y salidas</t>
  </si>
  <si>
    <t>E.T. Brinkmann : construcción de una salida</t>
  </si>
  <si>
    <t>13  E.T. Las Ferias  SEA.Oeste (3 x 185mm2</t>
  </si>
  <si>
    <t>Cu.)</t>
  </si>
  <si>
    <t>ta Usina Paragüay ( 3 x 1 x 185 mm2 Cu.)</t>
  </si>
  <si>
    <t>de Cu.piloto telefónico de 10+4 pares.</t>
  </si>
  <si>
    <t>entre E.T. Centro y SEA Alta Córdoba 2 ( 3 x 1 x 185</t>
  </si>
  <si>
    <t>mm.2 Cu.)</t>
  </si>
  <si>
    <t xml:space="preserve">desde ET Este a SEA Perkins 6 x 1 x 240 mm2 </t>
  </si>
  <si>
    <t>Cu y Piloto 10 +4 pares.</t>
  </si>
  <si>
    <t>doba a zona de Paso de los Andes 3 x 1 x 185</t>
  </si>
  <si>
    <t>Rebaje 6 x 1 x 240 (obra redimensionada)</t>
  </si>
  <si>
    <t>J. B. Justo - Cnel. Olmedo (subt. 3 x 70 mm2 de</t>
  </si>
  <si>
    <t>Cu. y línea aérea de 3 x 50 mm2  Al.Al.)</t>
  </si>
  <si>
    <t>Grancor en Norte y Sur.</t>
  </si>
  <si>
    <t xml:space="preserve">de M.T. en la localidad de Río Ceballos por </t>
  </si>
  <si>
    <t>E.T. Las Playas.</t>
  </si>
  <si>
    <t>en varios sectores de Villa María y Villa Nueva.</t>
  </si>
  <si>
    <t>Zona "E".</t>
  </si>
  <si>
    <t>cable antifraude en la Calera.</t>
  </si>
  <si>
    <t>Nº 9 y Las Colonias - Marcos Juárez.</t>
  </si>
  <si>
    <t>Ruta Prov.Nº 11 Corral de Bustos.</t>
  </si>
  <si>
    <t>subterráneas Distribuidor Nº 2 y 4 de Pilar.</t>
  </si>
  <si>
    <t>M.T. 13,2 Kv  en Río II y Pilar.</t>
  </si>
  <si>
    <t>del Lago - Carlos Paz.</t>
  </si>
  <si>
    <t>Blanca M. Sumaj y Tala Huasi.</t>
  </si>
  <si>
    <t>El Libertador 3 x 1 x 120 mm2 Cu. 1 Km.,</t>
  </si>
  <si>
    <t>línea aéreas 3 x 70 mm2 Al.Al. 2 Km.</t>
  </si>
  <si>
    <t>Administrativo.</t>
  </si>
  <si>
    <r>
      <t>3 x 70 mm</t>
    </r>
    <r>
      <rPr>
        <vertAlign val="superscript"/>
        <sz val="12"/>
        <rFont val="Arial"/>
        <family val="2"/>
      </rPr>
      <t xml:space="preserve">2  </t>
    </r>
    <r>
      <rPr>
        <sz val="12"/>
        <rFont val="Arial"/>
        <family val="2"/>
      </rPr>
      <t xml:space="preserve">de Cu en reemplazo de líneas </t>
    </r>
  </si>
  <si>
    <t>Palermo y Güemes de Villa María.</t>
  </si>
  <si>
    <t>Bº Lamadrid de Villa María.</t>
  </si>
  <si>
    <t>Bº San Cayetano y Bº Parque.</t>
  </si>
  <si>
    <t>Obras civiles varias en Capital e Interior.</t>
  </si>
  <si>
    <t>4 1 2 33</t>
  </si>
  <si>
    <t>4 1 1 290</t>
  </si>
  <si>
    <t>4 1 2 36</t>
  </si>
  <si>
    <t>4 1 2 37</t>
  </si>
  <si>
    <t>4 1 2 39</t>
  </si>
  <si>
    <t>3 1 1  68</t>
  </si>
  <si>
    <t>3 1 2 35</t>
  </si>
  <si>
    <t>4 1 1 292</t>
  </si>
  <si>
    <t>4 1 1 295</t>
  </si>
  <si>
    <t>4 1 1 298</t>
  </si>
  <si>
    <t>4 1 1 299</t>
  </si>
  <si>
    <t>4 1 1 301</t>
  </si>
  <si>
    <t>4 1 1 302</t>
  </si>
  <si>
    <t>4 1 1 303</t>
  </si>
  <si>
    <t>4 1 1 304</t>
  </si>
  <si>
    <t>4 1 1 305</t>
  </si>
  <si>
    <t>4 1 1 308</t>
  </si>
  <si>
    <t>4 1 1 309</t>
  </si>
  <si>
    <t>4 1 1 310</t>
  </si>
  <si>
    <t>4 1 1 311</t>
  </si>
  <si>
    <t>4 1 1 312</t>
  </si>
  <si>
    <t>4 1 1 313</t>
  </si>
  <si>
    <t>4 1 1 314</t>
  </si>
  <si>
    <t>4 1 1 315</t>
  </si>
  <si>
    <t>4 1 1 316</t>
  </si>
  <si>
    <t>4 1 1 317</t>
  </si>
  <si>
    <t>4 1 1 318</t>
  </si>
  <si>
    <t>4 1 1 319</t>
  </si>
  <si>
    <t>4 1 1 320</t>
  </si>
  <si>
    <t>4 1 1 321</t>
  </si>
  <si>
    <t>4 1 1 322</t>
  </si>
  <si>
    <t>4 1 1 323</t>
  </si>
  <si>
    <t>4 1 1 324</t>
  </si>
  <si>
    <t>4 1 1 326</t>
  </si>
  <si>
    <t>4 2 3 17</t>
  </si>
  <si>
    <t>4 3 1 154</t>
  </si>
  <si>
    <t>4 3 1 155</t>
  </si>
  <si>
    <t>4 3 1 156</t>
  </si>
  <si>
    <t>3 5 1 01</t>
  </si>
  <si>
    <t xml:space="preserve">      PRESUPUESTO EJERCICIO 2004</t>
  </si>
  <si>
    <t>2005 Y</t>
  </si>
  <si>
    <t>2004</t>
  </si>
  <si>
    <t>Construcción de líneas aéreas y  subterrá-</t>
  </si>
  <si>
    <t>neas M.T., B.T., S.E. M.T./B.T. antenas B.T.</t>
  </si>
  <si>
    <t xml:space="preserve"> y distribución secundaria 380/220 V. con</t>
  </si>
  <si>
    <t>cable antifraude en Bo. San Roque, Parque</t>
  </si>
  <si>
    <t xml:space="preserve">Futura, Los Olmos, Alborada, Ampliación </t>
  </si>
  <si>
    <t>Rosedal, Remedios de Escalada, Acosta,</t>
  </si>
  <si>
    <t>Res. Argüello y Parque República</t>
  </si>
  <si>
    <t>Construcción línea de M.T. 13,2 kV  Carlos</t>
  </si>
  <si>
    <t>Paz - Cabalango.</t>
  </si>
  <si>
    <t>Construcción línea de M.T. 13,2 kV  San</t>
  </si>
  <si>
    <t>Antonio - Mayu Sumaj.</t>
  </si>
  <si>
    <t>la ciudad de Río IV.</t>
  </si>
  <si>
    <t xml:space="preserve">aéreas y subterráneas en zona centro de </t>
  </si>
  <si>
    <t>Provisión y montaje parte electromecánica</t>
  </si>
  <si>
    <t>2004/2005</t>
  </si>
  <si>
    <t>2 1 1 140</t>
  </si>
  <si>
    <t>Línea Aérea de 132 kV. Guiñazú – Mendiolaza (27 km)</t>
  </si>
  <si>
    <t>y salida de línea en E.T. Guiñazú a E.T. Mendiolaza.</t>
  </si>
  <si>
    <t>2 1 1 141</t>
  </si>
  <si>
    <t xml:space="preserve">Construcción de LAT en 132 kV E.T. Freyre - </t>
  </si>
  <si>
    <t>E.T. Brinkmann (Nueva)</t>
  </si>
  <si>
    <t>2 2 1 182</t>
  </si>
  <si>
    <t>2 2 1 185</t>
  </si>
  <si>
    <t>2 2 1 187</t>
  </si>
  <si>
    <t>Construcción de E.T. Don Bosco (Nueva)</t>
  </si>
  <si>
    <t xml:space="preserve">132/66/13,2 kV </t>
  </si>
  <si>
    <t>5 1 1 252</t>
  </si>
  <si>
    <t>Construcción de Estación de carga de GNC</t>
  </si>
  <si>
    <t>en la Ciudad de Córdoba</t>
  </si>
  <si>
    <t>5 1 1 253</t>
  </si>
  <si>
    <t>Distrito Cruz del Eje</t>
  </si>
  <si>
    <t>5 1 1 254</t>
  </si>
  <si>
    <t xml:space="preserve">Cruz del Eje </t>
  </si>
  <si>
    <t>1x25 MVA</t>
  </si>
  <si>
    <t xml:space="preserve">Construcción de E.T. Mendiolaza de 132/13.2 kV – </t>
  </si>
  <si>
    <t>500/132 kV</t>
  </si>
  <si>
    <t xml:space="preserve">Repotenciación E.T. Malvinas Argentinas </t>
  </si>
  <si>
    <t>2003/2005</t>
  </si>
  <si>
    <t>2003/2004</t>
  </si>
  <si>
    <t>4 1 1</t>
  </si>
  <si>
    <t>Construcción de nuevo distribuidor de 13,2 KV desde E.T.</t>
  </si>
  <si>
    <t>Capilla del Monte a San Esteban</t>
  </si>
  <si>
    <t>Extensión de línea aérea de 13,2 KV y retiro de línea existente</t>
  </si>
  <si>
    <t>desde S.E. B-04-46 a S.E. B-04-49 en Villa Pque. Siquiman</t>
  </si>
  <si>
    <t>Pque. Siquiman</t>
  </si>
  <si>
    <t xml:space="preserve">4 1 1 </t>
  </si>
  <si>
    <t>Reemplazo de apoyos de madera por HºAº en línea aérea de</t>
  </si>
  <si>
    <t>hasta S.E. B-06-3</t>
  </si>
  <si>
    <t>Remodelación, reubicación y cambio de apoyo y sección de</t>
  </si>
  <si>
    <t>línea de 13,2 KV desde Central Hidráulica de EPEC hasta</t>
  </si>
  <si>
    <t xml:space="preserve">equipo de medición Coop. San Marcos Sierras </t>
  </si>
  <si>
    <t xml:space="preserve">San Marcos </t>
  </si>
  <si>
    <t>Sierra</t>
  </si>
  <si>
    <t>13,2 KV distribuidor Nº 5 Cruz del Eje desde Secc. D-5-99</t>
  </si>
  <si>
    <t>Construcción de líneas aéreas y  subterráneas MT.,B:T.,S.E.,</t>
  </si>
  <si>
    <t xml:space="preserve"> M.T./B.T. Antenas 380-220 con cable antifraude en ciudad de</t>
  </si>
  <si>
    <t>Córdoba.</t>
  </si>
  <si>
    <t>Cierre distribuidor Nº 6 en la localidad de San Francisco</t>
  </si>
  <si>
    <t>Remodelación tramo de linea de M.T. en Salsipuedes</t>
  </si>
  <si>
    <t>Remodelación tramo de L.M.T. en Unquillo</t>
  </si>
  <si>
    <t>Remodelación de un tramo de L.M.T. en Villa Allende</t>
  </si>
  <si>
    <t xml:space="preserve">Remodelación línea convencional a preensam. antifraude en </t>
  </si>
  <si>
    <t>S.E. varias Zona E</t>
  </si>
  <si>
    <t>Remodelación línea M.T. y B.T.convencional a preensamblado</t>
  </si>
  <si>
    <t>Línea de M.T. y S.E. para proveer de energía eléctrica al</t>
  </si>
  <si>
    <t>paraje El Chacho.-</t>
  </si>
  <si>
    <t>Minas - Cruz del Eje</t>
  </si>
  <si>
    <t>El Chacho</t>
  </si>
  <si>
    <t>4 3 1</t>
  </si>
  <si>
    <t>Distribución secundaria aérea (380/220V) con cable preensam-</t>
  </si>
  <si>
    <t xml:space="preserve">4 3 1 </t>
  </si>
  <si>
    <t xml:space="preserve">Distribución secundaria aérea 380/220V con conductores </t>
  </si>
  <si>
    <t>preensam. antifraudes en Ballesteros</t>
  </si>
  <si>
    <t>Union</t>
  </si>
  <si>
    <t>Ballesteros</t>
  </si>
  <si>
    <t>preensam. antifraudes en James Craik</t>
  </si>
  <si>
    <t>Tercero arriba</t>
  </si>
  <si>
    <t>J.Craik</t>
  </si>
  <si>
    <t>preensam. antifraudes en Bº Centro de Gral Cabrera</t>
  </si>
  <si>
    <t>Gral.Cabrera</t>
  </si>
  <si>
    <t>Bº La Florida, San Martín y Maipú</t>
  </si>
  <si>
    <t>Distribución secundaria aérea con cable preensamblado</t>
  </si>
  <si>
    <t>antifraude en Barrios de Río Cuarto</t>
  </si>
  <si>
    <t>Distribución secundaria aérea con cable preensam. antifraude</t>
  </si>
  <si>
    <t>en La Carlota</t>
  </si>
  <si>
    <t>La Carlota</t>
  </si>
  <si>
    <t>Juárez Celman</t>
  </si>
  <si>
    <t>Normalización de acometidas antifraude en algunos sectores</t>
  </si>
  <si>
    <t>deficientes</t>
  </si>
  <si>
    <t>Distribución secundaria aérea 380/220 V con cable preen-</t>
  </si>
  <si>
    <t>samblado antifraude en Bº San Vicente en Bell Ville</t>
  </si>
  <si>
    <t>Bell Ville</t>
  </si>
  <si>
    <t xml:space="preserve">4 3 2 </t>
  </si>
  <si>
    <t>Provisión y tendido de 5000 mts. de cable subterráneo de B.T.</t>
  </si>
  <si>
    <t>3x120+70 Cu. PVC en zona céntrica con distribución subterránea</t>
  </si>
  <si>
    <t>de la ciudad de Córdoba</t>
  </si>
  <si>
    <t>4 1 1 279</t>
  </si>
  <si>
    <t xml:space="preserve">Construcción de líneas aéreas y  </t>
  </si>
  <si>
    <t>s/c 46645</t>
  </si>
  <si>
    <t>subterráneas M.T., B.T., S.E. M.T./B.T.</t>
  </si>
  <si>
    <t>antenas B.T. y distribución secundaria</t>
  </si>
  <si>
    <t>380-220 V. con cable antifraude en B°.</t>
  </si>
  <si>
    <t>Obras Civiles Varias</t>
  </si>
  <si>
    <t>1 2 1 02</t>
  </si>
  <si>
    <t>Mendiolaza</t>
  </si>
  <si>
    <t>Ampliación E.T. Almafuerte 500/132 kV  1x300</t>
  </si>
  <si>
    <t xml:space="preserve">kV. instalando un tercer autotransformador </t>
  </si>
  <si>
    <t>(incluido transformador)</t>
  </si>
  <si>
    <t xml:space="preserve"> 2004/2005</t>
  </si>
  <si>
    <t xml:space="preserve">Repotenciación de E.T. Carlos Paz, construyendo un campo </t>
  </si>
  <si>
    <t>completo de Transformación 132/13,2 kV- 25 MVA</t>
  </si>
  <si>
    <t>( incluye el transformador de potencia).</t>
  </si>
  <si>
    <t>2 2 1 188</t>
  </si>
  <si>
    <t>Edificio Administrativo Distrito Mórrison.</t>
  </si>
  <si>
    <t>Remodelación de Edificio Administrativo para</t>
  </si>
  <si>
    <t>Construcción de Edificio Administrativo para</t>
  </si>
  <si>
    <t>Distrito La Calera</t>
  </si>
  <si>
    <t>antifraude en Villa Allende</t>
  </si>
  <si>
    <t>con conductores preensamblados antifraude en Bº</t>
  </si>
  <si>
    <t xml:space="preserve">conductores preensamblados antifraude en un sector de </t>
  </si>
  <si>
    <t>blado antifraude en Cosquín y Cruz del Eje</t>
  </si>
  <si>
    <t>conductores preensamblados antifraude en S. Francisco</t>
  </si>
  <si>
    <t>Provisión y tendido en B.T. Preensamblada antifraude en San Francisco,</t>
  </si>
  <si>
    <t>subestación y línea de B.T. en Ruta Nac.</t>
  </si>
  <si>
    <t>SIN I.V.A</t>
  </si>
  <si>
    <t>SIN I.V.A.</t>
  </si>
  <si>
    <t>SIN IVA</t>
  </si>
  <si>
    <t>en la ciudad de Córdoba.</t>
  </si>
  <si>
    <t>Provisión y tendido de nuevos distribuidores desde</t>
  </si>
  <si>
    <t>4 1 1 332</t>
  </si>
  <si>
    <t>4 1 1 338</t>
  </si>
  <si>
    <t>4 3 1 163</t>
  </si>
  <si>
    <t>4 3 1 164</t>
  </si>
  <si>
    <t>4 3 1 166</t>
  </si>
  <si>
    <t>4 3 1 167</t>
  </si>
  <si>
    <t>4 3 1 168</t>
  </si>
  <si>
    <t>4 3 1 169</t>
  </si>
  <si>
    <t>4 3 1 171</t>
  </si>
  <si>
    <t>2006 Y</t>
  </si>
  <si>
    <t>2005/2006</t>
  </si>
  <si>
    <t>2005</t>
  </si>
  <si>
    <t>Alta Gracia</t>
  </si>
  <si>
    <t>Cambio de Conductores: L.A.T. 132 kV Malvinas - Abasto</t>
  </si>
  <si>
    <t>2 1 1 142</t>
  </si>
  <si>
    <t>L.A.T. Malvinas - Este incluyendo tramo Subterraneo (Segunda)</t>
  </si>
  <si>
    <t>2 1 1 143</t>
  </si>
  <si>
    <t xml:space="preserve">L.A.T. E.T. Huinca Renancò - E.T. Jovita y salidas de Lìneas </t>
  </si>
  <si>
    <t>2 1 1 144</t>
  </si>
  <si>
    <t>Adecuaciòn tramos de Lìneas de 132 kV en E.T. Malvinas Argentinas</t>
  </si>
  <si>
    <t>a E.T. Pilar y E.T. Norte</t>
  </si>
  <si>
    <t>2 1 1 145</t>
  </si>
  <si>
    <t>Ampliaciòn E.T. Brinkmann (Nueva)</t>
  </si>
  <si>
    <t>Completamiento E.T. Tancacha (2º Transformador)</t>
  </si>
  <si>
    <t>2 2 1 189</t>
  </si>
  <si>
    <t>2 2 1 190</t>
  </si>
  <si>
    <t>Construcciòn Edificio Distrito Los Surgentes</t>
  </si>
  <si>
    <t>Los Surgentes</t>
  </si>
  <si>
    <t>5 1 1 255</t>
  </si>
  <si>
    <t>5 1 1 256</t>
  </si>
  <si>
    <t>5 1 1 257</t>
  </si>
  <si>
    <t>Obras Civiles Varias en Centrales de Generaciòn</t>
  </si>
  <si>
    <t>5 1 1 258</t>
  </si>
  <si>
    <t>Santa Maria</t>
  </si>
  <si>
    <t>General Roca</t>
  </si>
  <si>
    <t>Huinca Renanco</t>
  </si>
  <si>
    <t>Colon</t>
  </si>
  <si>
    <t>Malvinas Argentinas</t>
  </si>
  <si>
    <t>Tancacha</t>
  </si>
  <si>
    <t>Marcos Juarez</t>
  </si>
  <si>
    <t>Uniòn</t>
  </si>
  <si>
    <t>Wenceslao Escalante</t>
  </si>
  <si>
    <t xml:space="preserve">Santa Maria </t>
  </si>
  <si>
    <t>V. Ciudad de America</t>
  </si>
  <si>
    <t>en Wenceslao Escalante</t>
  </si>
  <si>
    <t>Construcciòn Edificio Administrativo y Guardia</t>
  </si>
  <si>
    <t>Construcciòn Edificio para Guardia en Villa</t>
  </si>
  <si>
    <t>Ciudad de America</t>
  </si>
  <si>
    <t>Reemplazo conductores y adecuaciòn</t>
  </si>
  <si>
    <t>estructuras y aislaciòn lìnea 33 kV</t>
  </si>
  <si>
    <t>Gral. Deheza - D. Velez</t>
  </si>
  <si>
    <t>2005/2007</t>
  </si>
  <si>
    <t>Tendido de alimentador de 13,2 kV SEA</t>
  </si>
  <si>
    <t>Santa Ana desde E.T. Oeste 3x1x240 mm2</t>
  </si>
  <si>
    <t>de Cu. (Segunda Parte)</t>
  </si>
  <si>
    <t xml:space="preserve">3 1 2 35 </t>
  </si>
  <si>
    <t>Tendido de alimentadores de 13,2 kV Subterraneos</t>
  </si>
  <si>
    <t>desde E.T. Este a SEA Perkins 6x1x240 mm2</t>
  </si>
  <si>
    <t>Cu. y Piloto 10 + 4 pares</t>
  </si>
  <si>
    <t>Cordoba</t>
  </si>
  <si>
    <t>4 1 1 188</t>
  </si>
  <si>
    <t>Construccion y Remedolacion de Lineas Aereas y</t>
  </si>
  <si>
    <t>Subterraneas de M.T. en Zona "A" - Provisiòn  y tendido</t>
  </si>
  <si>
    <t xml:space="preserve">de distribuidor Aereo desde E.T. Este (Entre Rios) </t>
  </si>
  <si>
    <t>4 1 1 192</t>
  </si>
  <si>
    <t>Tendido distribuidor desde E.T. Nueva Còrdoba a Zona de</t>
  </si>
  <si>
    <t>Paso de los Andes 3x1x185 mm2 Cu. Subt. 3,9 km alimentadores</t>
  </si>
  <si>
    <t>SEA Rebaje 6x1x240 (Obra redimensionada)</t>
  </si>
  <si>
    <t>Provisiòn y tendidos de nuevos distribuidores desde E.T</t>
  </si>
  <si>
    <t>Guiñazu</t>
  </si>
  <si>
    <t xml:space="preserve">Río Ceballos, remodelaciòn y extensiòn de L.M.T. </t>
  </si>
  <si>
    <t>Rio Ceballos</t>
  </si>
  <si>
    <t>E.T. de La Falda y Capilla del Monte y extensiòn</t>
  </si>
  <si>
    <t>de lìneas aèreas de M.T.</t>
  </si>
  <si>
    <t>Construcciòn de lìneas de M.T. y S.E. en Zona E</t>
  </si>
  <si>
    <t>Construcciòn y Remodelaciòn de lìneas Aèreas de M.T.</t>
  </si>
  <si>
    <t>en distintos Distritos</t>
  </si>
  <si>
    <t>Rìo II</t>
  </si>
  <si>
    <t>Rìo II Pilar</t>
  </si>
  <si>
    <t>Construcciòn y Remodelaciòn de Lìneas de M.T. 13,2 Kv</t>
  </si>
  <si>
    <t>en Rìo II y Pilar</t>
  </si>
  <si>
    <t>Construcción línea de M.T. 13,2 kV Carlos Paz -</t>
  </si>
  <si>
    <t>Cabalango</t>
  </si>
  <si>
    <t>Construciòn lìnea de M.T. 13,2 Kv Subestacion y antena de B.T.</t>
  </si>
  <si>
    <t>en Cuesta Blanca, M. Sumaj y Tala Huasi</t>
  </si>
  <si>
    <t xml:space="preserve">Punilla </t>
  </si>
  <si>
    <t>Plan de Remodelaciòn de lìneas de M.T. tercera etapa</t>
  </si>
  <si>
    <t>4 1 1 327</t>
  </si>
  <si>
    <t>Construcciòn de nuevo distribuidor de 13,2 Kv desde E.T.</t>
  </si>
  <si>
    <t>4 1 1 328</t>
  </si>
  <si>
    <t>Extensiòn de lìnea aèrea de 13,2 Kv y retiro de lìnea existente</t>
  </si>
  <si>
    <t>desde S.E. B-01-46 a S.E. B-04-49 en Villa Parque Siquiman</t>
  </si>
  <si>
    <t>4 1 1 336</t>
  </si>
  <si>
    <t>Construcción nuevos distribuidor desde E.T. Las Ferias</t>
  </si>
  <si>
    <t>para alimentar Parque Industrial</t>
  </si>
  <si>
    <t xml:space="preserve">Construcción de dos cámaras subterráneas y </t>
  </si>
  <si>
    <t>Bº Parque.</t>
  </si>
  <si>
    <t>4 3 2 12</t>
  </si>
  <si>
    <t>4 1 1 340</t>
  </si>
  <si>
    <t>Pocho</t>
  </si>
  <si>
    <t>4 1 1 346</t>
  </si>
  <si>
    <t xml:space="preserve">Construcciòn de lìnea de media tensiòn 3x50 al tipo rural en </t>
  </si>
  <si>
    <t>aprox. 40 Km. en bifurcaciòn Pampa de Oleam - Characato - El</t>
  </si>
  <si>
    <t>Salto Paraje Rara Fortuna</t>
  </si>
  <si>
    <t>Characato</t>
  </si>
  <si>
    <t>4 3 1 172</t>
  </si>
  <si>
    <t>Distribuciòn secundaria aèrea 380/220 V. con conductores</t>
  </si>
  <si>
    <t>preensamblados en un Sector de la localidad de Tancacha</t>
  </si>
  <si>
    <t>Distribuciòn secundaria aèrea 380/220 V con conductores</t>
  </si>
  <si>
    <t>4 1 1 347</t>
  </si>
  <si>
    <t>Provisiòn y Tendido en BT c/preens. en San Francisco y</t>
  </si>
  <si>
    <t>Acometidas c/antifraude en Bº La Milka - 20 Mz</t>
  </si>
  <si>
    <t>4 1 1 348</t>
  </si>
  <si>
    <t xml:space="preserve">Provisiòn y Tendido en BT c/preens. en San Francisco y </t>
  </si>
  <si>
    <t>4 1 1 349</t>
  </si>
  <si>
    <t>Desplazamiento lìnea de MT 13,2 kV, Subestaciòn y lìnea de BT</t>
  </si>
  <si>
    <t>en Ruta Nac. Nº 9 y Las Colonias - Marcos Juàrez</t>
  </si>
  <si>
    <t>Marcos Juàrez</t>
  </si>
  <si>
    <t>4 1 1 350</t>
  </si>
  <si>
    <t>Desplazamiento de lìnea de MT 33kV en Ruta Prov. Nº 11 C. Bustos</t>
  </si>
  <si>
    <t>4 3 1 184</t>
  </si>
  <si>
    <t xml:space="preserve">preensamblados antifraude (incluido transformadores) en </t>
  </si>
  <si>
    <t>Leones</t>
  </si>
  <si>
    <t>4 1 1 351</t>
  </si>
  <si>
    <t>Santa Marìa</t>
  </si>
  <si>
    <t>4 1 1 352</t>
  </si>
  <si>
    <t xml:space="preserve">Construcciòn de salida distribuidor desde ET Falda del Cañete </t>
  </si>
  <si>
    <t>Remodelación lìnea convencional a Preensamblado antifraude</t>
  </si>
  <si>
    <t>en S.E. varias Zona E</t>
  </si>
  <si>
    <t>Construcciòn y Remodelaciòn de lìneas MT BT y puestos MT/BT</t>
  </si>
  <si>
    <t>teniendo aproximadamente 350 m de Cable Subterraneo 3x50</t>
  </si>
  <si>
    <t>mm2 Cu. y 1500 m lìnea aèrea 3x50 mm2 ALAL</t>
  </si>
  <si>
    <t>4 3 1 190</t>
  </si>
  <si>
    <t>Distribuciòn secundaria aèrea 380/220 con cable preensamblado</t>
  </si>
  <si>
    <t>4 1 1 353</t>
  </si>
  <si>
    <t>Cambio de lìneas de BT Convencionales por lìneas preensamblado</t>
  </si>
  <si>
    <t>en Villa del Lago, Sector el Diquesito</t>
  </si>
  <si>
    <t>4 3 1 192</t>
  </si>
  <si>
    <t>BT, SE MT/BT, antena de BT y distribuciòn secundaria 380/220</t>
  </si>
  <si>
    <t xml:space="preserve">      PRESUPUESTO EJERCICIO 2005</t>
  </si>
  <si>
    <t xml:space="preserve">Línea Aérea de 132 kV. Guiñazú – Mendiolaza </t>
  </si>
  <si>
    <t xml:space="preserve">(27 Km) y salida de línea en E.T. Guiñazú a E.T. </t>
  </si>
  <si>
    <t xml:space="preserve">Construcciòn de Entradas y Salidas de Lìneas de </t>
  </si>
  <si>
    <t>66 kV en E.T. Alta Gracia y Tramo de Lìnea L.A.T. 66 kV.</t>
  </si>
  <si>
    <t>Contratación de la contrucción de transformadores para</t>
  </si>
  <si>
    <t>el transporte y distribución de energìa elèctrica en la</t>
  </si>
  <si>
    <t>ciudad de Córdoba y localidades del interior de la Provincia</t>
  </si>
  <si>
    <t>Remodelación y ampliación de EE.TT. y salidas de lìneas</t>
  </si>
  <si>
    <t>en Capital e interior.</t>
  </si>
  <si>
    <t>Construcción de la E.T. Oliva 66/13,2 kV. 1x5 MVA</t>
  </si>
  <si>
    <t xml:space="preserve">Adquisiciòn de Transf. 132/33 kV - 10 MVA para E.T. </t>
  </si>
  <si>
    <t>2 1 1 146</t>
  </si>
  <si>
    <t>Lìnea 132 kVLas Higueras - Levalle y salidas de lìneas</t>
  </si>
  <si>
    <t>2 1 1 147</t>
  </si>
  <si>
    <t>Habilitar en 132 kV Lìnea Laboulaye - Gral Levalle</t>
  </si>
  <si>
    <t>2 1 1 148</t>
  </si>
  <si>
    <t>L.A.T. Villa Marìa - Leones (96 Km) incluye salida de lìnea en Va. Marìa</t>
  </si>
  <si>
    <t>L.A.T. Malvinas - Abasto (Segunda) incluye 2 sal. de lìnea</t>
  </si>
  <si>
    <t>2 1 1 149</t>
  </si>
  <si>
    <t>2 2 1 191</t>
  </si>
  <si>
    <t>Remodelaciòn E.T. Laboulaye</t>
  </si>
  <si>
    <t>2 2 1 192</t>
  </si>
  <si>
    <t>Ampliaciòn E.T. Gral. Levalle</t>
  </si>
  <si>
    <t>2 2 1 193</t>
  </si>
  <si>
    <t>Repotenciaciòn Huinca Renancò</t>
  </si>
  <si>
    <t>2 2 1 194</t>
  </si>
  <si>
    <t>Construcciòn E.T. Leones</t>
  </si>
  <si>
    <t>2 1 1 150</t>
  </si>
  <si>
    <t xml:space="preserve">L.A.T. en 66 kV Cura Brochero - Salsacate (anillo 66 kV) y </t>
  </si>
  <si>
    <t>salidas de lìnea en Cura Brochero y en Salsacate</t>
  </si>
  <si>
    <t>2 2 1 195</t>
  </si>
  <si>
    <t>Construcciòn E.T. Ordoñez 132/33 - 1x6,3 MVA</t>
  </si>
  <si>
    <t>2 2 1 196</t>
  </si>
  <si>
    <t>E.T. Isla Verde - Construcciòn Campo de Transformaciòn</t>
  </si>
  <si>
    <t>66/33 kV - 16 MVA (incluyendo el transformador)</t>
  </si>
  <si>
    <t>2 2 1 197</t>
  </si>
  <si>
    <t>Adquisiciòn de dos transformadores 66/33 kV - 16 MVA</t>
  </si>
  <si>
    <t>5 1 1 259</t>
  </si>
  <si>
    <t>Construcciòn Edificio Administrativo Alto Alegre</t>
  </si>
  <si>
    <t>Rio IV</t>
  </si>
  <si>
    <t>Las Higueras</t>
  </si>
  <si>
    <t>Pres. Roq. S. Peña</t>
  </si>
  <si>
    <t>Gral. Levalle</t>
  </si>
  <si>
    <t>Gral. San Martin</t>
  </si>
  <si>
    <t>Villa Maria</t>
  </si>
  <si>
    <t>Salsacate</t>
  </si>
  <si>
    <t>P. R. Saenz Peña</t>
  </si>
  <si>
    <t>Laboulaye</t>
  </si>
  <si>
    <t>Ordoñez</t>
  </si>
  <si>
    <t>Isla Verde</t>
  </si>
  <si>
    <t>Huinca Renancò</t>
  </si>
  <si>
    <t>Proyecto Telefonia Bàsica en Malagueño</t>
  </si>
  <si>
    <t>Santa María</t>
  </si>
  <si>
    <t>Malagueño</t>
  </si>
  <si>
    <t xml:space="preserve">Red Fibra Optica Anillo Sur - Equipamiento e Instalaciòn </t>
  </si>
  <si>
    <t>Red Fibra Optica Anillo N.E. - Equipamiento e Instalaciòn</t>
  </si>
  <si>
    <t>Red Fibra Optica Anillo N.O. - Equipamiento e Instalaciòn</t>
  </si>
  <si>
    <t xml:space="preserve">                                                                        SUB - TOTAL - PROCESO 6 - TELECOMUNICACIONES </t>
  </si>
  <si>
    <t xml:space="preserve">                                    TOTAL PROCESOS 1-2-3-4-5 y 6 </t>
  </si>
  <si>
    <t xml:space="preserve">                                                                                                                SUB - TOTAL - PROCESO 5 - COMERCIALIZACION Y SERVICIOS GENERALES</t>
  </si>
  <si>
    <t xml:space="preserve">                                                      SUB - TOTAL - PROCESO 4 - DISTRIBUCION</t>
  </si>
  <si>
    <t xml:space="preserve">                                                      SUB - TOTAL - PROCESO 3 - ALIMENTACION</t>
  </si>
  <si>
    <t xml:space="preserve">                                                    SUB - TOTAL - PROCESO 2 - TRANSPORTE</t>
  </si>
  <si>
    <t xml:space="preserve">                                                    SUB - TOTAL - PROCESO 1 - GENERACION</t>
  </si>
  <si>
    <t xml:space="preserve">Tendido alimentadores Subterraneos E.T. Nueva Còrdoba </t>
  </si>
  <si>
    <t xml:space="preserve">en Río II y Pilar. </t>
  </si>
  <si>
    <t>Construccion de lìneas de media tensiòn</t>
  </si>
  <si>
    <t xml:space="preserve">Subestaciones con transformadores en </t>
  </si>
  <si>
    <t>Departamento Minas - Pocho</t>
  </si>
  <si>
    <t>Minas - Pocho</t>
  </si>
  <si>
    <t xml:space="preserve">Acometidas con c/antifraude </t>
  </si>
  <si>
    <t xml:space="preserve">con conductor preensamblado (incluido transformador) </t>
  </si>
  <si>
    <t>preensam. antifraudes en Ballesteros - J Craik</t>
  </si>
  <si>
    <t>C Alta, L Surgentes, B. Ville, M. Juarez, Leones. Morr y Noetinger</t>
  </si>
  <si>
    <t xml:space="preserve">en Bº La Cuesta, Costa Azul y Sol y Río </t>
  </si>
  <si>
    <t>V con cable antifraude en Barrios de Córdoba Capital</t>
  </si>
  <si>
    <t xml:space="preserve"> Rìo Ceballos y Villa Allende </t>
  </si>
  <si>
    <t xml:space="preserve">de M.T. en la localidad de Río Ceballos </t>
  </si>
  <si>
    <t>y La Calera</t>
  </si>
  <si>
    <t>Cosntrucciòn de nuevos distribuidores desde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</si>
</sst>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#,##0.0"/>
    <numFmt numFmtId="187" formatCode="0.0000"/>
    <numFmt numFmtId="188" formatCode="d\-mmmm\-yyyy"/>
    <numFmt numFmtId="189" formatCode="0.0"/>
    <numFmt numFmtId="190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4" fillId="0" borderId="0" applyFill="0" applyBorder="0" applyAlignment="0" applyProtection="0"/>
    <xf numFmtId="2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0" fontId="0" fillId="0" borderId="0">
      <alignment/>
      <protection/>
    </xf>
    <xf numFmtId="10" fontId="4" fillId="0" borderId="0" applyFill="0" applyBorder="0" applyAlignment="0" applyProtection="0"/>
    <xf numFmtId="186" fontId="4" fillId="0" borderId="0" applyFill="0" applyBorder="0" applyAlignment="0" applyProtection="0"/>
    <xf numFmtId="3" fontId="4" fillId="0" borderId="0" applyFill="0" applyBorder="0" applyAlignment="0" applyProtection="0"/>
    <xf numFmtId="0" fontId="4" fillId="0" borderId="1" applyNumberFormat="0" applyFill="0" applyAlignment="0" applyProtection="0"/>
  </cellStyleXfs>
  <cellXfs count="241">
    <xf numFmtId="0" fontId="0" fillId="0" borderId="0" xfId="0" applyAlignment="1">
      <alignment/>
    </xf>
    <xf numFmtId="187" fontId="4" fillId="0" borderId="0" xfId="21" applyNumberFormat="1" applyFont="1" applyAlignment="1">
      <alignment/>
    </xf>
    <xf numFmtId="3" fontId="4" fillId="0" borderId="2" xfId="21" applyNumberFormat="1" applyFont="1" applyBorder="1" applyAlignment="1">
      <alignment/>
    </xf>
    <xf numFmtId="3" fontId="4" fillId="0" borderId="0" xfId="21" applyNumberFormat="1" applyFont="1" applyAlignment="1">
      <alignment horizontal="center"/>
    </xf>
    <xf numFmtId="1" fontId="4" fillId="0" borderId="0" xfId="21" applyNumberFormat="1" applyFont="1" applyAlignment="1">
      <alignment/>
    </xf>
    <xf numFmtId="3" fontId="4" fillId="2" borderId="2" xfId="21" applyNumberFormat="1" applyFont="1" applyFill="1" applyBorder="1" applyAlignment="1">
      <alignment/>
    </xf>
    <xf numFmtId="3" fontId="7" fillId="0" borderId="0" xfId="21" applyNumberFormat="1" applyFont="1" applyAlignment="1">
      <alignment/>
    </xf>
    <xf numFmtId="3" fontId="4" fillId="0" borderId="3" xfId="21" applyNumberFormat="1" applyFont="1" applyBorder="1" applyAlignment="1">
      <alignment/>
    </xf>
    <xf numFmtId="3" fontId="7" fillId="0" borderId="3" xfId="21" applyNumberFormat="1" applyFont="1" applyBorder="1" applyAlignment="1">
      <alignment/>
    </xf>
    <xf numFmtId="3" fontId="4" fillId="0" borderId="4" xfId="21" applyNumberFormat="1" applyFont="1" applyBorder="1" applyAlignment="1">
      <alignment/>
    </xf>
    <xf numFmtId="3" fontId="4" fillId="2" borderId="3" xfId="21" applyNumberFormat="1" applyFont="1" applyFill="1" applyBorder="1" applyAlignment="1">
      <alignment/>
    </xf>
    <xf numFmtId="3" fontId="4" fillId="2" borderId="4" xfId="21" applyNumberFormat="1" applyFont="1" applyFill="1" applyBorder="1" applyAlignment="1">
      <alignment/>
    </xf>
    <xf numFmtId="3" fontId="4" fillId="2" borderId="0" xfId="21" applyNumberFormat="1" applyFont="1" applyFill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21" applyNumberFormat="1" applyFont="1" applyAlignment="1">
      <alignment horizontal="center"/>
    </xf>
    <xf numFmtId="3" fontId="4" fillId="0" borderId="3" xfId="21" applyNumberFormat="1" applyFont="1" applyBorder="1" applyAlignment="1">
      <alignment/>
    </xf>
    <xf numFmtId="3" fontId="4" fillId="2" borderId="3" xfId="21" applyNumberFormat="1" applyFont="1" applyFill="1" applyBorder="1" applyAlignment="1">
      <alignment/>
    </xf>
    <xf numFmtId="3" fontId="7" fillId="0" borderId="3" xfId="21" applyNumberFormat="1" applyFont="1" applyBorder="1" applyAlignment="1">
      <alignment/>
    </xf>
    <xf numFmtId="3" fontId="4" fillId="0" borderId="2" xfId="21" applyNumberFormat="1" applyFont="1" applyBorder="1" applyAlignment="1">
      <alignment/>
    </xf>
    <xf numFmtId="3" fontId="4" fillId="2" borderId="2" xfId="21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21" applyNumberFormat="1" applyFont="1" applyBorder="1" applyAlignment="1">
      <alignment horizontal="center"/>
    </xf>
    <xf numFmtId="3" fontId="4" fillId="0" borderId="0" xfId="21" applyNumberFormat="1" applyFont="1" applyBorder="1" applyAlignment="1">
      <alignment/>
    </xf>
    <xf numFmtId="3" fontId="4" fillId="2" borderId="0" xfId="21" applyNumberFormat="1" applyFont="1" applyFill="1" applyBorder="1" applyAlignment="1">
      <alignment/>
    </xf>
    <xf numFmtId="3" fontId="4" fillId="0" borderId="0" xfId="21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3" fontId="4" fillId="0" borderId="0" xfId="21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2" borderId="0" xfId="21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" fontId="7" fillId="0" borderId="0" xfId="21" applyNumberFormat="1" applyFont="1" applyBorder="1" applyAlignment="1">
      <alignment horizontal="left"/>
    </xf>
    <xf numFmtId="3" fontId="4" fillId="0" borderId="0" xfId="21" applyNumberFormat="1" applyFont="1" applyBorder="1" applyAlignment="1">
      <alignment horizontal="left"/>
    </xf>
    <xf numFmtId="3" fontId="4" fillId="0" borderId="0" xfId="21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21" applyNumberFormat="1" applyFont="1" applyBorder="1" applyAlignment="1">
      <alignment/>
    </xf>
    <xf numFmtId="3" fontId="4" fillId="0" borderId="0" xfId="21" applyNumberFormat="1" applyFont="1" applyBorder="1" applyAlignment="1">
      <alignment/>
    </xf>
    <xf numFmtId="3" fontId="4" fillId="2" borderId="0" xfId="21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3" fontId="4" fillId="2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3" fontId="4" fillId="0" borderId="0" xfId="21" applyAlignment="1">
      <alignment horizontal="left"/>
    </xf>
    <xf numFmtId="3" fontId="4" fillId="0" borderId="0" xfId="21" applyFont="1" applyAlignment="1">
      <alignment horizontal="center"/>
    </xf>
    <xf numFmtId="3" fontId="4" fillId="0" borderId="0" xfId="21" applyFont="1" applyBorder="1" applyAlignment="1">
      <alignment/>
    </xf>
    <xf numFmtId="3" fontId="4" fillId="0" borderId="0" xfId="21" applyAlignment="1">
      <alignment/>
    </xf>
    <xf numFmtId="3" fontId="4" fillId="0" borderId="0" xfId="21" applyFont="1" applyAlignment="1">
      <alignment/>
    </xf>
    <xf numFmtId="3" fontId="0" fillId="0" borderId="0" xfId="21" applyFont="1" applyBorder="1" applyAlignment="1">
      <alignment/>
    </xf>
    <xf numFmtId="3" fontId="4" fillId="0" borderId="0" xfId="2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3" fontId="7" fillId="2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7" fillId="0" borderId="0" xfId="21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0" fillId="0" borderId="0" xfId="22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3" fontId="4" fillId="0" borderId="0" xfId="22" applyNumberFormat="1" applyFont="1">
      <alignment/>
      <protection/>
    </xf>
    <xf numFmtId="3" fontId="4" fillId="0" borderId="0" xfId="22" applyNumberFormat="1" applyFont="1" applyAlignment="1">
      <alignment horizontal="left"/>
      <protection/>
    </xf>
    <xf numFmtId="0" fontId="0" fillId="0" borderId="0" xfId="22" applyAlignment="1">
      <alignment horizontal="left"/>
      <protection/>
    </xf>
    <xf numFmtId="3" fontId="7" fillId="0" borderId="3" xfId="22" applyNumberFormat="1" applyFont="1" applyBorder="1">
      <alignment/>
      <protection/>
    </xf>
    <xf numFmtId="3" fontId="4" fillId="0" borderId="3" xfId="22" applyNumberFormat="1" applyFont="1" applyBorder="1">
      <alignment/>
      <protection/>
    </xf>
    <xf numFmtId="3" fontId="4" fillId="0" borderId="0" xfId="22" applyNumberFormat="1" applyFont="1" applyBorder="1">
      <alignment/>
      <protection/>
    </xf>
    <xf numFmtId="3" fontId="4" fillId="0" borderId="0" xfId="22" applyNumberFormat="1" applyFont="1" applyAlignment="1">
      <alignment horizontal="right"/>
      <protection/>
    </xf>
    <xf numFmtId="3" fontId="7" fillId="0" borderId="0" xfId="22" applyNumberFormat="1" applyFont="1" applyAlignment="1">
      <alignment horizontal="left"/>
      <protection/>
    </xf>
    <xf numFmtId="3" fontId="7" fillId="0" borderId="0" xfId="22" applyNumberFormat="1" applyFont="1" applyAlignment="1">
      <alignment horizontal="left"/>
      <protection/>
    </xf>
    <xf numFmtId="3" fontId="4" fillId="0" borderId="0" xfId="22" applyNumberFormat="1" applyFont="1" applyAlignment="1">
      <alignment horizontal="left"/>
      <protection/>
    </xf>
    <xf numFmtId="0" fontId="4" fillId="0" borderId="0" xfId="22" applyFont="1" applyFill="1">
      <alignment/>
      <protection/>
    </xf>
    <xf numFmtId="0" fontId="4" fillId="0" borderId="0" xfId="22" applyFont="1" applyFill="1" applyAlignment="1">
      <alignment horizontal="left"/>
      <protection/>
    </xf>
    <xf numFmtId="0" fontId="4" fillId="0" borderId="0" xfId="22" applyFont="1" applyFill="1" applyAlignment="1">
      <alignment horizontal="center"/>
      <protection/>
    </xf>
    <xf numFmtId="0" fontId="7" fillId="0" borderId="0" xfId="22" applyFont="1">
      <alignment/>
      <protection/>
    </xf>
    <xf numFmtId="3" fontId="7" fillId="2" borderId="0" xfId="22" applyNumberFormat="1" applyFont="1" applyFill="1" applyAlignment="1">
      <alignment horizontal="left"/>
      <protection/>
    </xf>
    <xf numFmtId="3" fontId="4" fillId="2" borderId="0" xfId="22" applyNumberFormat="1" applyFont="1" applyFill="1" applyAlignment="1">
      <alignment horizontal="left"/>
      <protection/>
    </xf>
    <xf numFmtId="0" fontId="4" fillId="0" borderId="0" xfId="22" applyFont="1" applyFill="1" applyProtection="1">
      <alignment/>
      <protection locked="0"/>
    </xf>
    <xf numFmtId="3" fontId="4" fillId="0" borderId="0" xfId="22" applyNumberFormat="1" applyFont="1" applyFill="1" applyBorder="1" applyAlignment="1">
      <alignment horizontal="right"/>
      <protection/>
    </xf>
    <xf numFmtId="3" fontId="4" fillId="0" borderId="0" xfId="22" applyNumberFormat="1" applyFont="1" applyFill="1" applyBorder="1" applyAlignment="1">
      <alignment horizontal="center"/>
      <protection/>
    </xf>
    <xf numFmtId="0" fontId="0" fillId="0" borderId="0" xfId="22" applyBorder="1" applyAlignment="1">
      <alignment horizontal="left"/>
      <protection/>
    </xf>
    <xf numFmtId="3" fontId="4" fillId="0" borderId="0" xfId="22" applyNumberFormat="1" applyFont="1" applyFill="1" applyBorder="1">
      <alignment/>
      <protection/>
    </xf>
    <xf numFmtId="3" fontId="4" fillId="0" borderId="0" xfId="22" applyNumberFormat="1" applyFont="1" applyFill="1" applyBorder="1" applyAlignment="1">
      <alignment horizontal="left"/>
      <protection/>
    </xf>
    <xf numFmtId="3" fontId="7" fillId="0" borderId="3" xfId="22" applyNumberFormat="1" applyFont="1" applyBorder="1" applyAlignment="1">
      <alignment horizontal="right"/>
      <protection/>
    </xf>
    <xf numFmtId="3" fontId="7" fillId="0" borderId="3" xfId="22" applyNumberFormat="1" applyFont="1" applyBorder="1" applyAlignment="1">
      <alignment horizontal="center"/>
      <protection/>
    </xf>
    <xf numFmtId="3" fontId="0" fillId="0" borderId="0" xfId="22" applyNumberFormat="1">
      <alignment/>
      <protection/>
    </xf>
    <xf numFmtId="0" fontId="4" fillId="0" borderId="5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0" fontId="0" fillId="0" borderId="0" xfId="22" applyBorder="1">
      <alignment/>
      <protection/>
    </xf>
    <xf numFmtId="3" fontId="4" fillId="0" borderId="6" xfId="21" applyNumberFormat="1" applyFont="1" applyBorder="1" applyAlignment="1">
      <alignment/>
    </xf>
    <xf numFmtId="3" fontId="4" fillId="0" borderId="5" xfId="21" applyNumberFormat="1" applyFont="1" applyBorder="1" applyAlignment="1">
      <alignment/>
    </xf>
    <xf numFmtId="3" fontId="7" fillId="0" borderId="7" xfId="21" applyNumberFormat="1" applyFont="1" applyBorder="1" applyAlignment="1">
      <alignment/>
    </xf>
    <xf numFmtId="0" fontId="0" fillId="0" borderId="5" xfId="22" applyBorder="1">
      <alignment/>
      <protection/>
    </xf>
    <xf numFmtId="3" fontId="4" fillId="0" borderId="5" xfId="22" applyNumberFormat="1" applyFont="1" applyBorder="1">
      <alignment/>
      <protection/>
    </xf>
    <xf numFmtId="0" fontId="4" fillId="0" borderId="5" xfId="22" applyFont="1" applyBorder="1">
      <alignment/>
      <protection/>
    </xf>
    <xf numFmtId="3" fontId="7" fillId="0" borderId="7" xfId="22" applyNumberFormat="1" applyFont="1" applyBorder="1">
      <alignment/>
      <protection/>
    </xf>
    <xf numFmtId="3" fontId="4" fillId="0" borderId="0" xfId="22" applyNumberFormat="1" applyFont="1" applyBorder="1" applyAlignment="1">
      <alignment horizontal="right"/>
      <protection/>
    </xf>
    <xf numFmtId="3" fontId="4" fillId="0" borderId="5" xfId="22" applyNumberFormat="1" applyFont="1" applyBorder="1" applyAlignment="1">
      <alignment horizontal="right"/>
      <protection/>
    </xf>
    <xf numFmtId="0" fontId="4" fillId="0" borderId="5" xfId="22" applyFont="1" applyFill="1" applyBorder="1" applyAlignment="1">
      <alignment horizontal="right"/>
      <protection/>
    </xf>
    <xf numFmtId="3" fontId="9" fillId="0" borderId="5" xfId="22" applyNumberFormat="1" applyFont="1" applyBorder="1" applyAlignment="1">
      <alignment horizontal="right"/>
      <protection/>
    </xf>
    <xf numFmtId="3" fontId="9" fillId="0" borderId="0" xfId="22" applyNumberFormat="1" applyFont="1" applyBorder="1" applyAlignment="1">
      <alignment horizontal="right"/>
      <protection/>
    </xf>
    <xf numFmtId="3" fontId="9" fillId="0" borderId="0" xfId="22" applyNumberFormat="1" applyFont="1" applyBorder="1">
      <alignment/>
      <protection/>
    </xf>
    <xf numFmtId="0" fontId="0" fillId="0" borderId="0" xfId="22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right"/>
      <protection/>
    </xf>
    <xf numFmtId="3" fontId="4" fillId="0" borderId="5" xfId="22" applyNumberFormat="1" applyFont="1" applyFill="1" applyBorder="1" applyAlignment="1">
      <alignment horizontal="right"/>
      <protection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>
      <alignment/>
      <protection/>
    </xf>
    <xf numFmtId="3" fontId="0" fillId="0" borderId="0" xfId="22" applyNumberFormat="1" applyBorder="1">
      <alignment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3" fontId="4" fillId="0" borderId="0" xfId="22" applyNumberFormat="1" applyFont="1" applyBorder="1" applyAlignment="1">
      <alignment horizontal="left"/>
      <protection/>
    </xf>
    <xf numFmtId="0" fontId="4" fillId="0" borderId="0" xfId="22" applyFont="1" applyFill="1" applyBorder="1" applyAlignment="1" applyProtection="1">
      <alignment horizontal="left"/>
      <protection locked="0"/>
    </xf>
    <xf numFmtId="0" fontId="8" fillId="0" borderId="0" xfId="22" applyFont="1" applyFill="1" applyBorder="1" applyAlignment="1">
      <alignment horizontal="right"/>
      <protection/>
    </xf>
    <xf numFmtId="3" fontId="4" fillId="0" borderId="5" xfId="21" applyNumberFormat="1" applyFont="1" applyBorder="1" applyAlignment="1">
      <alignment horizontal="center"/>
    </xf>
    <xf numFmtId="3" fontId="7" fillId="0" borderId="7" xfId="22" applyNumberFormat="1" applyFont="1" applyBorder="1" applyAlignment="1">
      <alignment horizontal="right"/>
      <protection/>
    </xf>
    <xf numFmtId="2" fontId="4" fillId="0" borderId="0" xfId="22" applyNumberFormat="1" applyFont="1" applyBorder="1">
      <alignment/>
      <protection/>
    </xf>
    <xf numFmtId="0" fontId="4" fillId="0" borderId="0" xfId="22" applyFont="1" applyBorder="1" applyAlignment="1" quotePrefix="1">
      <alignment horizontal="center"/>
      <protection/>
    </xf>
    <xf numFmtId="3" fontId="7" fillId="0" borderId="0" xfId="22" applyNumberFormat="1" applyFont="1" applyBorder="1">
      <alignment/>
      <protection/>
    </xf>
    <xf numFmtId="3" fontId="4" fillId="0" borderId="8" xfId="21" applyNumberFormat="1" applyFont="1" applyBorder="1" applyAlignment="1">
      <alignment/>
    </xf>
    <xf numFmtId="0" fontId="4" fillId="0" borderId="0" xfId="22" applyFont="1" applyBorder="1" applyAlignment="1">
      <alignment/>
      <protection/>
    </xf>
    <xf numFmtId="0" fontId="4" fillId="0" borderId="0" xfId="22" applyFont="1" applyFill="1" applyBorder="1" applyProtection="1">
      <alignment/>
      <protection locked="0"/>
    </xf>
    <xf numFmtId="0" fontId="8" fillId="0" borderId="0" xfId="22" applyFont="1" applyFill="1" applyBorder="1">
      <alignment/>
      <protection/>
    </xf>
    <xf numFmtId="49" fontId="4" fillId="0" borderId="0" xfId="22" applyNumberFormat="1" applyFont="1" applyBorder="1">
      <alignment/>
      <protection/>
    </xf>
    <xf numFmtId="49" fontId="4" fillId="0" borderId="0" xfId="22" applyNumberFormat="1" applyFont="1" applyFill="1" applyBorder="1" applyAlignment="1">
      <alignment horizontal="left"/>
      <protection/>
    </xf>
    <xf numFmtId="1" fontId="4" fillId="0" borderId="0" xfId="22" applyNumberFormat="1" applyFont="1" applyBorder="1">
      <alignment/>
      <protection/>
    </xf>
    <xf numFmtId="1" fontId="4" fillId="0" borderId="0" xfId="22" applyNumberFormat="1" applyFont="1" applyFill="1" applyBorder="1" applyAlignment="1">
      <alignment horizontal="center"/>
      <protection/>
    </xf>
    <xf numFmtId="3" fontId="4" fillId="2" borderId="0" xfId="22" applyNumberFormat="1" applyFont="1" applyFill="1" applyAlignment="1">
      <alignment horizontal="left"/>
      <protection/>
    </xf>
    <xf numFmtId="0" fontId="7" fillId="0" borderId="0" xfId="22" applyFont="1" applyFill="1" applyAlignment="1">
      <alignment horizontal="left"/>
      <protection/>
    </xf>
    <xf numFmtId="3" fontId="4" fillId="0" borderId="0" xfId="22" applyNumberFormat="1" applyFont="1" applyAlignment="1">
      <alignment horizontal="center"/>
      <protection/>
    </xf>
    <xf numFmtId="3" fontId="4" fillId="0" borderId="2" xfId="21" applyNumberFormat="1" applyFont="1" applyBorder="1" applyAlignment="1">
      <alignment horizontal="center"/>
    </xf>
    <xf numFmtId="3" fontId="4" fillId="0" borderId="4" xfId="21" applyNumberFormat="1" applyFont="1" applyBorder="1" applyAlignment="1">
      <alignment horizontal="center"/>
    </xf>
    <xf numFmtId="3" fontId="4" fillId="0" borderId="0" xfId="21" applyNumberFormat="1" applyFont="1" applyBorder="1" applyAlignment="1">
      <alignment horizontal="center"/>
    </xf>
    <xf numFmtId="3" fontId="7" fillId="0" borderId="3" xfId="21" applyNumberFormat="1" applyFont="1" applyBorder="1" applyAlignment="1">
      <alignment horizontal="center"/>
    </xf>
    <xf numFmtId="3" fontId="7" fillId="0" borderId="0" xfId="21" applyNumberFormat="1" applyFont="1" applyBorder="1" applyAlignment="1">
      <alignment horizontal="center"/>
    </xf>
    <xf numFmtId="3" fontId="4" fillId="0" borderId="3" xfId="21" applyNumberFormat="1" applyFont="1" applyBorder="1" applyAlignment="1">
      <alignment horizontal="center"/>
    </xf>
    <xf numFmtId="3" fontId="7" fillId="0" borderId="0" xfId="21" applyNumberFormat="1" applyFont="1" applyAlignment="1">
      <alignment horizontal="left"/>
    </xf>
    <xf numFmtId="3" fontId="4" fillId="0" borderId="2" xfId="21" applyNumberFormat="1" applyFont="1" applyBorder="1" applyAlignment="1">
      <alignment horizontal="left"/>
    </xf>
    <xf numFmtId="3" fontId="4" fillId="0" borderId="4" xfId="21" applyNumberFormat="1" applyFont="1" applyBorder="1" applyAlignment="1">
      <alignment horizontal="left"/>
    </xf>
    <xf numFmtId="3" fontId="4" fillId="0" borderId="3" xfId="21" applyNumberFormat="1" applyFont="1" applyBorder="1" applyAlignment="1">
      <alignment horizontal="left"/>
    </xf>
    <xf numFmtId="49" fontId="4" fillId="0" borderId="0" xfId="22" applyNumberFormat="1" applyFont="1" applyBorder="1" applyAlignment="1">
      <alignment horizontal="left"/>
      <protection/>
    </xf>
    <xf numFmtId="3" fontId="4" fillId="0" borderId="3" xfId="22" applyNumberFormat="1" applyFont="1" applyBorder="1" applyAlignment="1">
      <alignment horizontal="left"/>
      <protection/>
    </xf>
    <xf numFmtId="1" fontId="4" fillId="0" borderId="0" xfId="22" applyNumberFormat="1" applyFont="1" applyBorder="1" applyAlignment="1">
      <alignment horizontal="left"/>
      <protection/>
    </xf>
    <xf numFmtId="1" fontId="4" fillId="0" borderId="0" xfId="22" applyNumberFormat="1" applyFont="1" applyFill="1" applyBorder="1" applyAlignment="1">
      <alignment horizontal="left"/>
      <protection/>
    </xf>
    <xf numFmtId="3" fontId="7" fillId="0" borderId="3" xfId="21" applyNumberFormat="1" applyFont="1" applyBorder="1" applyAlignment="1">
      <alignment horizontal="left"/>
    </xf>
    <xf numFmtId="3" fontId="0" fillId="0" borderId="0" xfId="22" applyNumberFormat="1" applyBorder="1" applyAlignment="1">
      <alignment horizontal="left"/>
      <protection/>
    </xf>
    <xf numFmtId="3" fontId="4" fillId="0" borderId="0" xfId="22" applyNumberFormat="1" applyFont="1" applyBorder="1" applyAlignment="1">
      <alignment horizontal="center"/>
      <protection/>
    </xf>
    <xf numFmtId="3" fontId="8" fillId="0" borderId="0" xfId="22" applyNumberFormat="1" applyFont="1" applyFill="1" applyBorder="1" applyAlignment="1">
      <alignment horizontal="right"/>
      <protection/>
    </xf>
    <xf numFmtId="0" fontId="0" fillId="0" borderId="3" xfId="22" applyBorder="1">
      <alignment/>
      <protection/>
    </xf>
    <xf numFmtId="3" fontId="4" fillId="0" borderId="0" xfId="21" applyNumberFormat="1" applyFont="1" applyFill="1" applyBorder="1" applyAlignment="1">
      <alignment horizontal="left"/>
    </xf>
    <xf numFmtId="3" fontId="7" fillId="0" borderId="3" xfId="21" applyNumberFormat="1" applyFont="1" applyFill="1" applyBorder="1" applyAlignment="1">
      <alignment horizontal="center"/>
    </xf>
    <xf numFmtId="3" fontId="4" fillId="0" borderId="3" xfId="21" applyNumberFormat="1" applyFont="1" applyFill="1" applyBorder="1" applyAlignment="1">
      <alignment/>
    </xf>
    <xf numFmtId="3" fontId="7" fillId="0" borderId="3" xfId="22" applyNumberFormat="1" applyFont="1" applyFill="1" applyBorder="1">
      <alignment/>
      <protection/>
    </xf>
    <xf numFmtId="3" fontId="4" fillId="0" borderId="3" xfId="22" applyNumberFormat="1" applyFont="1" applyFill="1" applyBorder="1">
      <alignment/>
      <protection/>
    </xf>
    <xf numFmtId="3" fontId="7" fillId="0" borderId="3" xfId="22" applyNumberFormat="1" applyFont="1" applyFill="1" applyBorder="1" applyAlignment="1">
      <alignment horizontal="right"/>
      <protection/>
    </xf>
    <xf numFmtId="3" fontId="7" fillId="0" borderId="3" xfId="22" applyNumberFormat="1" applyFont="1" applyFill="1" applyBorder="1" applyAlignment="1">
      <alignment horizontal="center"/>
      <protection/>
    </xf>
    <xf numFmtId="3" fontId="7" fillId="0" borderId="3" xfId="21" applyNumberFormat="1" applyFont="1" applyFill="1" applyBorder="1" applyAlignment="1">
      <alignment/>
    </xf>
    <xf numFmtId="3" fontId="7" fillId="0" borderId="7" xfId="22" applyNumberFormat="1" applyFont="1" applyFill="1" applyBorder="1" applyAlignment="1">
      <alignment horizontal="right"/>
      <protection/>
    </xf>
    <xf numFmtId="3" fontId="4" fillId="0" borderId="3" xfId="22" applyNumberFormat="1" applyFont="1" applyFill="1" applyBorder="1" applyAlignment="1">
      <alignment horizontal="left"/>
      <protection/>
    </xf>
    <xf numFmtId="0" fontId="0" fillId="0" borderId="0" xfId="22" applyFill="1" applyBorder="1" applyAlignment="1">
      <alignment horizontal="left"/>
      <protection/>
    </xf>
    <xf numFmtId="3" fontId="4" fillId="0" borderId="0" xfId="21" applyNumberFormat="1" applyFont="1" applyFill="1" applyAlignment="1">
      <alignment horizontal="left"/>
    </xf>
    <xf numFmtId="49" fontId="4" fillId="0" borderId="0" xfId="22" applyNumberFormat="1" applyFont="1" applyFill="1" applyBorder="1">
      <alignment/>
      <protection/>
    </xf>
    <xf numFmtId="0" fontId="0" fillId="0" borderId="0" xfId="22" applyFill="1" applyAlignment="1">
      <alignment horizontal="left"/>
      <protection/>
    </xf>
    <xf numFmtId="3" fontId="4" fillId="0" borderId="0" xfId="21" applyFill="1" applyAlignment="1">
      <alignment horizontal="left"/>
    </xf>
    <xf numFmtId="3" fontId="4" fillId="0" borderId="0" xfId="21" applyFont="1" applyFill="1" applyAlignment="1">
      <alignment horizontal="center"/>
    </xf>
    <xf numFmtId="3" fontId="4" fillId="0" borderId="0" xfId="21" applyFont="1" applyFill="1" applyAlignment="1">
      <alignment/>
    </xf>
    <xf numFmtId="3" fontId="4" fillId="0" borderId="0" xfId="21" applyFill="1" applyAlignment="1">
      <alignment/>
    </xf>
    <xf numFmtId="3" fontId="7" fillId="0" borderId="0" xfId="21" applyFont="1" applyFill="1" applyAlignment="1">
      <alignment horizontal="left"/>
    </xf>
    <xf numFmtId="3" fontId="7" fillId="0" borderId="7" xfId="21" applyNumberFormat="1" applyFont="1" applyFill="1" applyBorder="1" applyAlignment="1">
      <alignment/>
    </xf>
    <xf numFmtId="3" fontId="4" fillId="0" borderId="3" xfId="21" applyNumberFormat="1" applyFont="1" applyFill="1" applyBorder="1" applyAlignment="1">
      <alignment horizontal="left"/>
    </xf>
    <xf numFmtId="3" fontId="4" fillId="0" borderId="2" xfId="21" applyNumberFormat="1" applyFont="1" applyFill="1" applyBorder="1" applyAlignment="1">
      <alignment horizontal="center"/>
    </xf>
    <xf numFmtId="3" fontId="4" fillId="0" borderId="2" xfId="21" applyNumberFormat="1" applyFont="1" applyFill="1" applyBorder="1" applyAlignment="1">
      <alignment/>
    </xf>
    <xf numFmtId="3" fontId="4" fillId="0" borderId="0" xfId="21" applyNumberFormat="1" applyFont="1" applyFill="1" applyBorder="1" applyAlignment="1">
      <alignment/>
    </xf>
    <xf numFmtId="3" fontId="4" fillId="0" borderId="5" xfId="22" applyNumberFormat="1" applyFont="1" applyFill="1" applyBorder="1">
      <alignment/>
      <protection/>
    </xf>
    <xf numFmtId="3" fontId="4" fillId="0" borderId="0" xfId="21" applyNumberFormat="1" applyFont="1" applyFill="1" applyBorder="1" applyAlignment="1">
      <alignment horizontal="left"/>
    </xf>
    <xf numFmtId="3" fontId="4" fillId="0" borderId="0" xfId="22" applyNumberFormat="1" applyFont="1" applyFill="1" applyAlignment="1">
      <alignment horizontal="left"/>
      <protection/>
    </xf>
    <xf numFmtId="0" fontId="0" fillId="0" borderId="0" xfId="22" applyFill="1" applyBorder="1">
      <alignment/>
      <protection/>
    </xf>
    <xf numFmtId="0" fontId="4" fillId="0" borderId="5" xfId="22" applyFont="1" applyFill="1" applyBorder="1">
      <alignment/>
      <protection/>
    </xf>
    <xf numFmtId="3" fontId="4" fillId="0" borderId="0" xfId="21" applyNumberFormat="1" applyFont="1" applyFill="1" applyAlignment="1">
      <alignment horizontal="left"/>
    </xf>
    <xf numFmtId="0" fontId="0" fillId="0" borderId="0" xfId="22" applyFill="1">
      <alignment/>
      <protection/>
    </xf>
    <xf numFmtId="3" fontId="0" fillId="0" borderId="0" xfId="22" applyNumberFormat="1" applyFill="1">
      <alignment/>
      <protection/>
    </xf>
    <xf numFmtId="3" fontId="4" fillId="0" borderId="0" xfId="21" applyFont="1" applyFill="1" applyBorder="1" applyAlignment="1">
      <alignment/>
    </xf>
    <xf numFmtId="3" fontId="7" fillId="0" borderId="0" xfId="21" applyNumberFormat="1" applyFont="1" applyFill="1" applyAlignment="1">
      <alignment horizontal="left"/>
    </xf>
    <xf numFmtId="0" fontId="0" fillId="0" borderId="0" xfId="22" applyFont="1" applyFill="1" applyAlignment="1">
      <alignment horizontal="left"/>
      <protection/>
    </xf>
    <xf numFmtId="0" fontId="7" fillId="0" borderId="0" xfId="22" applyFont="1" applyFill="1" applyAlignment="1">
      <alignment horizontal="center"/>
      <protection/>
    </xf>
    <xf numFmtId="0" fontId="7" fillId="0" borderId="0" xfId="22" applyFont="1" applyFill="1">
      <alignment/>
      <protection/>
    </xf>
    <xf numFmtId="0" fontId="7" fillId="0" borderId="0" xfId="22" applyFont="1" applyFill="1" applyBorder="1">
      <alignment/>
      <protection/>
    </xf>
    <xf numFmtId="3" fontId="7" fillId="0" borderId="0" xfId="22" applyNumberFormat="1" applyFont="1" applyFill="1" applyBorder="1" applyAlignment="1">
      <alignment horizontal="left"/>
      <protection/>
    </xf>
    <xf numFmtId="3" fontId="0" fillId="0" borderId="0" xfId="21" applyFont="1" applyFill="1" applyBorder="1" applyAlignment="1">
      <alignment/>
    </xf>
    <xf numFmtId="3" fontId="0" fillId="0" borderId="0" xfId="22" applyNumberFormat="1" applyFill="1" applyBorder="1">
      <alignment/>
      <protection/>
    </xf>
    <xf numFmtId="3" fontId="4" fillId="0" borderId="0" xfId="21" applyFont="1" applyFill="1" applyAlignment="1">
      <alignment horizontal="left"/>
    </xf>
    <xf numFmtId="3" fontId="4" fillId="0" borderId="0" xfId="21" applyFont="1" applyFill="1" applyAlignment="1">
      <alignment/>
    </xf>
    <xf numFmtId="3" fontId="9" fillId="0" borderId="0" xfId="22" applyNumberFormat="1" applyFont="1" applyFill="1" applyBorder="1" applyAlignment="1">
      <alignment horizontal="right"/>
      <protection/>
    </xf>
  </cellXfs>
  <cellStyles count="13">
    <cellStyle name="Normal" xfId="0"/>
    <cellStyle name="Cabecera 1" xfId="15"/>
    <cellStyle name="Cabecera 2" xfId="16"/>
    <cellStyle name="Fecha" xfId="17"/>
    <cellStyle name="Fijo" xfId="18"/>
    <cellStyle name="Monetario" xfId="19"/>
    <cellStyle name="Monetario0" xfId="20"/>
    <cellStyle name="normal" xfId="21"/>
    <cellStyle name="Normal_anex6-04" xfId="22"/>
    <cellStyle name="Porcentaje" xfId="23"/>
    <cellStyle name="Punto" xfId="24"/>
    <cellStyle name="Punto0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48"/>
  <sheetViews>
    <sheetView zoomScale="75" zoomScaleNormal="75" workbookViewId="0" topLeftCell="C12">
      <selection activeCell="D38" sqref="D38"/>
    </sheetView>
  </sheetViews>
  <sheetFormatPr defaultColWidth="11.421875" defaultRowHeight="12.75"/>
  <cols>
    <col min="2" max="2" width="13.140625" style="0" bestFit="1" customWidth="1"/>
    <col min="3" max="3" width="4.00390625" style="0" customWidth="1"/>
    <col min="4" max="4" width="41.421875" style="0" bestFit="1" customWidth="1"/>
    <col min="5" max="5" width="5.28125" style="0" customWidth="1"/>
    <col min="6" max="6" width="20.7109375" style="0" bestFit="1" customWidth="1"/>
    <col min="7" max="7" width="16.28125" style="0" bestFit="1" customWidth="1"/>
    <col min="9" max="9" width="4.00390625" style="0" customWidth="1"/>
    <col min="11" max="11" width="4.00390625" style="0" customWidth="1"/>
    <col min="12" max="12" width="13.7109375" style="0" bestFit="1" customWidth="1"/>
    <col min="13" max="13" width="4.00390625" style="0" customWidth="1"/>
    <col min="14" max="14" width="15.00390625" style="0" bestFit="1" customWidth="1"/>
    <col min="15" max="15" width="4.00390625" style="0" customWidth="1"/>
    <col min="16" max="16" width="18.8515625" style="0" customWidth="1"/>
  </cols>
  <sheetData>
    <row r="3" ht="15.75">
      <c r="P3" s="6" t="s">
        <v>61</v>
      </c>
    </row>
    <row r="4" spans="6:16" ht="15.75">
      <c r="F4" s="6" t="s">
        <v>204</v>
      </c>
      <c r="H4" s="6"/>
      <c r="P4" s="6"/>
    </row>
    <row r="6" spans="5:7" ht="15.75">
      <c r="E6" s="6" t="s">
        <v>24</v>
      </c>
      <c r="G6" s="6"/>
    </row>
    <row r="8" spans="6:16" ht="15.75">
      <c r="F8" t="s">
        <v>7</v>
      </c>
      <c r="P8" s="6" t="s">
        <v>62</v>
      </c>
    </row>
    <row r="10" spans="2:16" ht="15">
      <c r="B10" s="2"/>
      <c r="C10" s="2"/>
      <c r="D10" s="2"/>
      <c r="E10" s="47"/>
      <c r="F10" s="2"/>
      <c r="G10" s="5"/>
      <c r="H10" s="2"/>
      <c r="I10" s="47"/>
      <c r="J10" s="2"/>
      <c r="K10" s="47"/>
      <c r="L10" s="2"/>
      <c r="M10" s="47"/>
      <c r="N10" s="2"/>
      <c r="O10" s="2"/>
      <c r="P10" s="2"/>
    </row>
    <row r="11" spans="2:16" ht="15">
      <c r="B11" s="48"/>
      <c r="C11" s="48"/>
      <c r="D11" s="48"/>
      <c r="E11" s="49"/>
      <c r="F11" s="48" t="s">
        <v>25</v>
      </c>
      <c r="G11" s="48" t="s">
        <v>43</v>
      </c>
      <c r="H11" s="50" t="s">
        <v>55</v>
      </c>
      <c r="I11" s="49"/>
      <c r="J11" s="50" t="s">
        <v>57</v>
      </c>
      <c r="K11" s="49"/>
      <c r="L11" s="50" t="s">
        <v>58</v>
      </c>
      <c r="M11" s="49"/>
      <c r="N11" s="50" t="s">
        <v>58</v>
      </c>
      <c r="P11" s="51" t="s">
        <v>63</v>
      </c>
    </row>
    <row r="12" spans="2:16" ht="15">
      <c r="B12" s="48" t="s">
        <v>3</v>
      </c>
      <c r="C12" s="48"/>
      <c r="D12" s="48" t="s">
        <v>11</v>
      </c>
      <c r="E12" s="49"/>
      <c r="F12" s="48"/>
      <c r="G12" s="48"/>
      <c r="H12" s="50"/>
      <c r="I12" s="49"/>
      <c r="J12" s="50" t="s">
        <v>66</v>
      </c>
      <c r="K12" s="49"/>
      <c r="L12" s="50" t="s">
        <v>59</v>
      </c>
      <c r="M12" s="49"/>
      <c r="N12" s="50" t="s">
        <v>59</v>
      </c>
      <c r="P12" s="51" t="s">
        <v>64</v>
      </c>
    </row>
    <row r="13" spans="2:16" ht="15">
      <c r="B13" s="49"/>
      <c r="C13" s="49"/>
      <c r="D13" s="49"/>
      <c r="E13" s="49"/>
      <c r="F13" s="2" t="s">
        <v>26</v>
      </c>
      <c r="G13" s="2" t="s">
        <v>44</v>
      </c>
      <c r="H13" s="50" t="s">
        <v>56</v>
      </c>
      <c r="I13" s="49"/>
      <c r="J13" s="27">
        <v>2002</v>
      </c>
      <c r="K13" s="49"/>
      <c r="L13" s="50">
        <v>2003</v>
      </c>
      <c r="M13" s="49"/>
      <c r="N13" s="50" t="s">
        <v>205</v>
      </c>
      <c r="P13" s="51" t="s">
        <v>215</v>
      </c>
    </row>
    <row r="14" spans="2:16" ht="15">
      <c r="B14" s="9"/>
      <c r="C14" s="9"/>
      <c r="D14" s="9"/>
      <c r="E14" s="52"/>
      <c r="F14" s="9"/>
      <c r="G14" s="9"/>
      <c r="H14" s="9"/>
      <c r="I14" s="52"/>
      <c r="J14" s="9"/>
      <c r="K14" s="52"/>
      <c r="L14" s="9"/>
      <c r="M14" s="52"/>
      <c r="N14" s="24" t="s">
        <v>60</v>
      </c>
      <c r="O14" s="9"/>
      <c r="P14" s="9"/>
    </row>
    <row r="16" spans="1:16" ht="15">
      <c r="A16" s="29" t="s">
        <v>155</v>
      </c>
      <c r="B16" s="3">
        <v>4</v>
      </c>
      <c r="C16" s="3"/>
      <c r="D16" s="15" t="s">
        <v>20</v>
      </c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>
      <c r="A17" s="29"/>
      <c r="B17" s="29"/>
      <c r="C17" s="29"/>
      <c r="D17" s="15" t="s">
        <v>21</v>
      </c>
      <c r="E17" s="15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">
      <c r="A18" s="29"/>
      <c r="B18" s="29"/>
      <c r="C18" s="29"/>
      <c r="D18" s="15" t="s">
        <v>22</v>
      </c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">
      <c r="A19" s="29"/>
      <c r="B19" s="29"/>
      <c r="C19" s="29"/>
      <c r="D19" s="15" t="s">
        <v>96</v>
      </c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5">
      <c r="A20" s="29"/>
      <c r="B20" s="29"/>
      <c r="C20" s="29"/>
      <c r="D20" s="15" t="s">
        <v>121</v>
      </c>
      <c r="E20" s="15"/>
      <c r="F20" s="15" t="s">
        <v>29</v>
      </c>
      <c r="G20" s="15" t="s">
        <v>46</v>
      </c>
      <c r="H20" s="16">
        <f>J20+L20+N20</f>
        <v>73000</v>
      </c>
      <c r="I20" s="16"/>
      <c r="J20" s="16">
        <v>0</v>
      </c>
      <c r="K20" s="16"/>
      <c r="L20" s="16">
        <v>73000</v>
      </c>
      <c r="M20" s="16"/>
      <c r="N20" s="16">
        <v>0</v>
      </c>
      <c r="O20" s="16"/>
      <c r="P20" s="28" t="s">
        <v>81</v>
      </c>
    </row>
    <row r="21" spans="1:16" ht="15">
      <c r="A21" s="29"/>
      <c r="B21" s="29"/>
      <c r="C21" s="29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30"/>
    </row>
    <row r="22" spans="1:16" ht="15">
      <c r="A22" s="29"/>
      <c r="B22" s="3">
        <v>4</v>
      </c>
      <c r="C22" s="3"/>
      <c r="D22" s="15" t="s">
        <v>20</v>
      </c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">
      <c r="A23" s="29"/>
      <c r="B23" s="29"/>
      <c r="C23" s="29"/>
      <c r="D23" s="15" t="s">
        <v>21</v>
      </c>
      <c r="E23" s="15"/>
      <c r="F23" s="15"/>
      <c r="G23" s="15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">
      <c r="A24" s="29"/>
      <c r="B24" s="29"/>
      <c r="C24" s="29"/>
      <c r="D24" s="15" t="s">
        <v>22</v>
      </c>
      <c r="E24" s="15"/>
      <c r="F24" s="15"/>
      <c r="G24" s="15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">
      <c r="A25" s="29"/>
      <c r="B25" s="29"/>
      <c r="C25" s="29"/>
      <c r="D25" s="15" t="s">
        <v>96</v>
      </c>
      <c r="E25" s="15"/>
      <c r="F25" s="15"/>
      <c r="G25" s="15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">
      <c r="A26" s="29"/>
      <c r="B26" s="29"/>
      <c r="C26" s="29"/>
      <c r="D26" s="15" t="s">
        <v>122</v>
      </c>
      <c r="E26" s="15"/>
      <c r="F26" s="15" t="s">
        <v>29</v>
      </c>
      <c r="G26" s="15" t="s">
        <v>46</v>
      </c>
      <c r="H26" s="16">
        <f>J26+L26+N26</f>
        <v>50000</v>
      </c>
      <c r="I26" s="16"/>
      <c r="J26" s="16">
        <v>0</v>
      </c>
      <c r="K26" s="16"/>
      <c r="L26" s="16">
        <v>50000</v>
      </c>
      <c r="M26" s="16"/>
      <c r="N26" s="16">
        <v>0</v>
      </c>
      <c r="O26" s="16"/>
      <c r="P26" s="28" t="s">
        <v>81</v>
      </c>
    </row>
    <row r="27" spans="1:16" ht="15">
      <c r="A27" s="29"/>
      <c r="B27" s="29"/>
      <c r="C27" s="29"/>
      <c r="D27" s="15"/>
      <c r="E27" s="15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5"/>
    </row>
    <row r="28" spans="1:16" ht="15">
      <c r="A28" s="29"/>
      <c r="B28" s="3">
        <v>4</v>
      </c>
      <c r="C28" s="3"/>
      <c r="D28" s="15" t="s">
        <v>20</v>
      </c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5">
      <c r="A29" s="29"/>
      <c r="B29" s="29"/>
      <c r="C29" s="29"/>
      <c r="D29" s="15" t="s">
        <v>21</v>
      </c>
      <c r="E29" s="15"/>
      <c r="F29" s="15"/>
      <c r="G29" s="15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5">
      <c r="A30" s="29"/>
      <c r="B30" s="29"/>
      <c r="C30" s="29"/>
      <c r="D30" s="15" t="s">
        <v>22</v>
      </c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">
      <c r="A31" s="29"/>
      <c r="B31" s="29"/>
      <c r="C31" s="29"/>
      <c r="D31" s="15" t="s">
        <v>96</v>
      </c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">
      <c r="A32" s="29"/>
      <c r="B32" s="29"/>
      <c r="C32" s="29"/>
      <c r="D32" s="15" t="s">
        <v>128</v>
      </c>
      <c r="E32" s="15"/>
      <c r="F32" s="15" t="s">
        <v>29</v>
      </c>
      <c r="G32" s="15" t="s">
        <v>46</v>
      </c>
      <c r="H32" s="16">
        <f>J32+L32+N32</f>
        <v>32000</v>
      </c>
      <c r="I32" s="16"/>
      <c r="J32" s="16">
        <v>0</v>
      </c>
      <c r="K32" s="16"/>
      <c r="L32" s="16">
        <v>32000</v>
      </c>
      <c r="M32" s="16"/>
      <c r="N32" s="16">
        <v>0</v>
      </c>
      <c r="O32" s="16"/>
      <c r="P32" s="28" t="s">
        <v>81</v>
      </c>
    </row>
    <row r="33" spans="1:16" ht="15">
      <c r="A33" s="29"/>
      <c r="B33" s="29"/>
      <c r="C33" s="29"/>
      <c r="D33" s="15"/>
      <c r="E33" s="15"/>
      <c r="F33" s="15"/>
      <c r="G33" s="15"/>
      <c r="H33" s="16"/>
      <c r="I33" s="16"/>
      <c r="J33" s="16"/>
      <c r="K33" s="16"/>
      <c r="L33" s="16"/>
      <c r="M33" s="16"/>
      <c r="N33" s="16"/>
      <c r="O33" s="16"/>
      <c r="P33" s="15"/>
    </row>
    <row r="34" spans="1:16" ht="15">
      <c r="A34" s="29"/>
      <c r="B34" s="3">
        <v>4</v>
      </c>
      <c r="C34" s="3"/>
      <c r="D34" s="15" t="s">
        <v>20</v>
      </c>
      <c r="E34" s="15"/>
      <c r="F34" s="15"/>
      <c r="G34" s="15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>
      <c r="A35" s="29"/>
      <c r="B35" s="29"/>
      <c r="C35" s="29"/>
      <c r="D35" s="15" t="s">
        <v>21</v>
      </c>
      <c r="E35" s="15"/>
      <c r="F35" s="15"/>
      <c r="G35" s="15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">
      <c r="A36" s="29"/>
      <c r="B36" s="29"/>
      <c r="C36" s="29"/>
      <c r="D36" s="15" t="s">
        <v>22</v>
      </c>
      <c r="E36" s="15"/>
      <c r="F36" s="15"/>
      <c r="G36" s="15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">
      <c r="A37" s="29"/>
      <c r="B37" s="29"/>
      <c r="C37" s="29"/>
      <c r="D37" s="15" t="s">
        <v>96</v>
      </c>
      <c r="E37" s="15"/>
      <c r="F37" s="15"/>
      <c r="G37" s="15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">
      <c r="A38" s="29"/>
      <c r="B38" s="29"/>
      <c r="C38" s="29"/>
      <c r="D38" s="15" t="s">
        <v>97</v>
      </c>
      <c r="E38" s="15"/>
      <c r="F38" s="15" t="s">
        <v>29</v>
      </c>
      <c r="G38" s="15" t="s">
        <v>46</v>
      </c>
      <c r="H38" s="16">
        <f>J38+L38+N38</f>
        <v>23000</v>
      </c>
      <c r="I38" s="16"/>
      <c r="J38" s="16">
        <v>0</v>
      </c>
      <c r="K38" s="16"/>
      <c r="L38" s="16">
        <v>23000</v>
      </c>
      <c r="M38" s="16"/>
      <c r="N38" s="16">
        <v>0</v>
      </c>
      <c r="O38" s="16"/>
      <c r="P38" s="28" t="s">
        <v>81</v>
      </c>
    </row>
    <row r="39" spans="1:16" ht="15">
      <c r="A39" s="29"/>
      <c r="B39" s="29"/>
      <c r="C39" s="29"/>
      <c r="D39" s="15"/>
      <c r="E39" s="15"/>
      <c r="F39" s="15"/>
      <c r="G39" s="15"/>
      <c r="H39" s="16"/>
      <c r="I39" s="16"/>
      <c r="J39" s="16"/>
      <c r="K39" s="16"/>
      <c r="L39" s="16"/>
      <c r="M39" s="16"/>
      <c r="N39" s="16"/>
      <c r="O39" s="16"/>
      <c r="P39" s="15"/>
    </row>
    <row r="40" spans="1:16" ht="15">
      <c r="A40" s="29"/>
      <c r="B40" s="3">
        <v>4</v>
      </c>
      <c r="C40" s="3"/>
      <c r="D40" s="15" t="s">
        <v>20</v>
      </c>
      <c r="E40" s="15"/>
      <c r="F40" s="15"/>
      <c r="G40" s="15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">
      <c r="A41" s="29"/>
      <c r="B41" s="29"/>
      <c r="C41" s="29"/>
      <c r="D41" s="15" t="s">
        <v>21</v>
      </c>
      <c r="E41" s="15"/>
      <c r="F41" s="15"/>
      <c r="G41" s="15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">
      <c r="A42" s="29"/>
      <c r="B42" s="29"/>
      <c r="C42" s="29"/>
      <c r="D42" s="15" t="s">
        <v>22</v>
      </c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5">
      <c r="A43" s="29"/>
      <c r="B43" s="29"/>
      <c r="C43" s="29"/>
      <c r="D43" s="15" t="s">
        <v>96</v>
      </c>
      <c r="E43" s="15"/>
      <c r="F43" s="15"/>
      <c r="G43" s="15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">
      <c r="A44" s="29"/>
      <c r="B44" s="29"/>
      <c r="C44" s="29"/>
      <c r="D44" s="15" t="s">
        <v>123</v>
      </c>
      <c r="E44" s="15"/>
      <c r="F44" s="15" t="s">
        <v>29</v>
      </c>
      <c r="G44" s="15" t="s">
        <v>46</v>
      </c>
      <c r="H44" s="16">
        <f>J44+L44+N44</f>
        <v>158000</v>
      </c>
      <c r="I44" s="16"/>
      <c r="J44" s="16">
        <v>0</v>
      </c>
      <c r="K44" s="16"/>
      <c r="L44" s="16">
        <v>158000</v>
      </c>
      <c r="M44" s="16"/>
      <c r="N44" s="16">
        <v>0</v>
      </c>
      <c r="O44" s="16"/>
      <c r="P44" s="28" t="s">
        <v>81</v>
      </c>
    </row>
    <row r="45" spans="1:16" ht="15">
      <c r="A45" s="29"/>
      <c r="B45" s="29"/>
      <c r="C45" s="29"/>
      <c r="D45" s="15"/>
      <c r="E45" s="15"/>
      <c r="F45" s="15"/>
      <c r="G45" s="15"/>
      <c r="H45" s="16"/>
      <c r="I45" s="16"/>
      <c r="J45" s="16"/>
      <c r="K45" s="16"/>
      <c r="L45" s="16"/>
      <c r="M45" s="16"/>
      <c r="N45" s="16"/>
      <c r="O45" s="16"/>
      <c r="P45" s="15"/>
    </row>
    <row r="46" spans="1:16" ht="15">
      <c r="A46" s="29"/>
      <c r="B46" s="3">
        <v>4</v>
      </c>
      <c r="C46" s="3"/>
      <c r="D46" s="15" t="s">
        <v>20</v>
      </c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">
      <c r="A47" s="29"/>
      <c r="B47" s="29"/>
      <c r="C47" s="29"/>
      <c r="D47" s="15" t="s">
        <v>21</v>
      </c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">
      <c r="A48" s="29"/>
      <c r="B48" s="29"/>
      <c r="C48" s="29"/>
      <c r="D48" s="15" t="s">
        <v>22</v>
      </c>
      <c r="E48" s="15"/>
      <c r="F48" s="15"/>
      <c r="G48" s="15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">
      <c r="A49" s="29"/>
      <c r="B49" s="29"/>
      <c r="C49" s="29"/>
      <c r="D49" s="15" t="s">
        <v>96</v>
      </c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5">
      <c r="A50" s="29"/>
      <c r="B50" s="29"/>
      <c r="C50" s="29"/>
      <c r="D50" s="15" t="s">
        <v>124</v>
      </c>
      <c r="E50" s="15"/>
      <c r="F50" s="15" t="s">
        <v>29</v>
      </c>
      <c r="G50" s="15" t="s">
        <v>46</v>
      </c>
      <c r="H50" s="16">
        <f>J50+L50+N50</f>
        <v>62000</v>
      </c>
      <c r="I50" s="16"/>
      <c r="J50" s="16">
        <v>0</v>
      </c>
      <c r="K50" s="16"/>
      <c r="L50" s="16">
        <v>62000</v>
      </c>
      <c r="M50" s="16"/>
      <c r="N50" s="16">
        <v>0</v>
      </c>
      <c r="O50" s="16"/>
      <c r="P50" s="28" t="s">
        <v>81</v>
      </c>
    </row>
    <row r="51" spans="1:16" ht="15">
      <c r="A51" s="29"/>
      <c r="B51" s="29"/>
      <c r="C51" s="29"/>
      <c r="D51" s="15"/>
      <c r="E51" s="15"/>
      <c r="F51" s="15"/>
      <c r="G51" s="15"/>
      <c r="H51" s="16"/>
      <c r="I51" s="16"/>
      <c r="J51" s="16"/>
      <c r="K51" s="16"/>
      <c r="L51" s="16"/>
      <c r="M51" s="16"/>
      <c r="N51" s="16"/>
      <c r="O51" s="16"/>
      <c r="P51" s="28"/>
    </row>
    <row r="52" spans="1:16" ht="15">
      <c r="A52" s="29"/>
      <c r="B52" s="3">
        <v>4</v>
      </c>
      <c r="C52" s="3"/>
      <c r="D52" s="15" t="s">
        <v>20</v>
      </c>
      <c r="E52" s="15"/>
      <c r="F52" s="15"/>
      <c r="G52" s="15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">
      <c r="A53" s="29"/>
      <c r="B53" s="29"/>
      <c r="C53" s="29"/>
      <c r="D53" s="15" t="s">
        <v>21</v>
      </c>
      <c r="E53" s="15"/>
      <c r="F53" s="15"/>
      <c r="G53" s="15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5">
      <c r="A54" s="29"/>
      <c r="B54" s="29"/>
      <c r="C54" s="29"/>
      <c r="D54" s="15" t="s">
        <v>22</v>
      </c>
      <c r="E54" s="15"/>
      <c r="F54" s="15"/>
      <c r="G54" s="15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">
      <c r="A55" s="29"/>
      <c r="B55" s="29"/>
      <c r="C55" s="29"/>
      <c r="D55" s="15" t="s">
        <v>96</v>
      </c>
      <c r="E55" s="15"/>
      <c r="F55" s="15"/>
      <c r="G55" s="15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5">
      <c r="A56" s="29"/>
      <c r="B56" s="29"/>
      <c r="C56" s="29"/>
      <c r="D56" s="15" t="s">
        <v>125</v>
      </c>
      <c r="E56" s="15"/>
      <c r="F56" s="15" t="s">
        <v>29</v>
      </c>
      <c r="G56" s="15" t="s">
        <v>46</v>
      </c>
      <c r="H56" s="16">
        <f>J56+L56+N56</f>
        <v>65000</v>
      </c>
      <c r="I56" s="16"/>
      <c r="J56" s="16">
        <v>0</v>
      </c>
      <c r="K56" s="16"/>
      <c r="L56" s="16">
        <v>65000</v>
      </c>
      <c r="M56" s="16"/>
      <c r="N56" s="16">
        <v>0</v>
      </c>
      <c r="O56" s="16"/>
      <c r="P56" s="28" t="s">
        <v>81</v>
      </c>
    </row>
    <row r="57" spans="1:16" ht="15">
      <c r="A57" s="29"/>
      <c r="B57" s="29"/>
      <c r="C57" s="29"/>
      <c r="D57" s="15"/>
      <c r="E57" s="15"/>
      <c r="F57" s="15"/>
      <c r="G57" s="15"/>
      <c r="H57" s="16"/>
      <c r="I57" s="16"/>
      <c r="J57" s="16"/>
      <c r="K57" s="16"/>
      <c r="L57" s="16"/>
      <c r="M57" s="16"/>
      <c r="N57" s="16"/>
      <c r="O57" s="16"/>
      <c r="P57" s="28"/>
    </row>
    <row r="58" spans="1:16" ht="15">
      <c r="A58" s="29"/>
      <c r="B58" s="3">
        <v>4</v>
      </c>
      <c r="C58" s="3"/>
      <c r="D58" s="15" t="s">
        <v>20</v>
      </c>
      <c r="E58" s="15"/>
      <c r="F58" s="15"/>
      <c r="G58" s="15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5">
      <c r="A59" s="29"/>
      <c r="B59" s="29"/>
      <c r="C59" s="29"/>
      <c r="D59" s="15" t="s">
        <v>21</v>
      </c>
      <c r="E59" s="15"/>
      <c r="F59" s="15"/>
      <c r="G59" s="15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5">
      <c r="A60" s="29"/>
      <c r="B60" s="29"/>
      <c r="C60" s="29"/>
      <c r="D60" s="15" t="s">
        <v>22</v>
      </c>
      <c r="E60" s="15"/>
      <c r="F60" s="15"/>
      <c r="G60" s="15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5">
      <c r="A61" s="29"/>
      <c r="B61" s="29"/>
      <c r="C61" s="29"/>
      <c r="D61" s="15" t="s">
        <v>96</v>
      </c>
      <c r="E61" s="15"/>
      <c r="F61" s="15"/>
      <c r="G61" s="15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">
      <c r="A62" s="29"/>
      <c r="B62" s="29"/>
      <c r="C62" s="29"/>
      <c r="D62" s="15" t="s">
        <v>126</v>
      </c>
      <c r="E62" s="15"/>
      <c r="F62" s="15" t="s">
        <v>29</v>
      </c>
      <c r="G62" s="15" t="s">
        <v>46</v>
      </c>
      <c r="H62" s="16">
        <f>J62+L62+N62</f>
        <v>78000</v>
      </c>
      <c r="I62" s="16"/>
      <c r="J62" s="16">
        <v>0</v>
      </c>
      <c r="K62" s="16"/>
      <c r="L62" s="16">
        <v>78000</v>
      </c>
      <c r="M62" s="16"/>
      <c r="N62" s="16">
        <v>0</v>
      </c>
      <c r="O62" s="16"/>
      <c r="P62" s="28" t="s">
        <v>81</v>
      </c>
    </row>
    <row r="63" spans="1:16" ht="15">
      <c r="A63" s="29"/>
      <c r="B63" s="29"/>
      <c r="C63" s="29"/>
      <c r="D63" s="15"/>
      <c r="E63" s="15"/>
      <c r="F63" s="15"/>
      <c r="G63" s="15"/>
      <c r="H63" s="16"/>
      <c r="I63" s="16"/>
      <c r="J63" s="16"/>
      <c r="K63" s="16"/>
      <c r="L63" s="16"/>
      <c r="M63" s="16"/>
      <c r="N63" s="16"/>
      <c r="O63" s="16"/>
      <c r="P63" s="28"/>
    </row>
    <row r="64" spans="1:16" ht="15">
      <c r="A64" s="29"/>
      <c r="B64" s="3">
        <v>4</v>
      </c>
      <c r="C64" s="3"/>
      <c r="D64" s="15" t="s">
        <v>20</v>
      </c>
      <c r="E64" s="15"/>
      <c r="F64" s="15"/>
      <c r="G64" s="15"/>
      <c r="H64" s="16"/>
      <c r="I64" s="16"/>
      <c r="J64" s="16"/>
      <c r="K64" s="16"/>
      <c r="L64" s="16"/>
      <c r="M64" s="16"/>
      <c r="N64" s="16"/>
      <c r="O64" s="16"/>
      <c r="P64" s="15"/>
    </row>
    <row r="65" spans="1:16" ht="15">
      <c r="A65" s="29"/>
      <c r="B65" s="29"/>
      <c r="C65" s="29"/>
      <c r="D65" s="15" t="s">
        <v>21</v>
      </c>
      <c r="E65" s="15"/>
      <c r="F65" s="15"/>
      <c r="G65" s="15"/>
      <c r="H65" s="16"/>
      <c r="I65" s="16"/>
      <c r="J65" s="16"/>
      <c r="K65" s="16"/>
      <c r="L65" s="16"/>
      <c r="M65" s="16"/>
      <c r="N65" s="16"/>
      <c r="O65" s="16"/>
      <c r="P65" s="15"/>
    </row>
    <row r="66" spans="1:16" ht="15">
      <c r="A66" s="29"/>
      <c r="B66" s="29"/>
      <c r="C66" s="29"/>
      <c r="D66" s="15" t="s">
        <v>22</v>
      </c>
      <c r="E66" s="15"/>
      <c r="F66" s="15"/>
      <c r="G66" s="15"/>
      <c r="H66" s="16"/>
      <c r="I66" s="16"/>
      <c r="J66" s="16"/>
      <c r="K66" s="16"/>
      <c r="L66" s="16"/>
      <c r="M66" s="16"/>
      <c r="N66" s="16"/>
      <c r="O66" s="16"/>
      <c r="P66" s="15"/>
    </row>
    <row r="67" spans="1:16" ht="15">
      <c r="A67" s="29"/>
      <c r="B67" s="29"/>
      <c r="C67" s="29"/>
      <c r="D67" s="15" t="s">
        <v>96</v>
      </c>
      <c r="E67" s="15"/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5"/>
    </row>
    <row r="68" spans="1:16" ht="15">
      <c r="A68" s="29"/>
      <c r="B68" s="29"/>
      <c r="C68" s="29"/>
      <c r="D68" s="15" t="s">
        <v>119</v>
      </c>
      <c r="E68" s="15"/>
      <c r="F68" s="15" t="s">
        <v>29</v>
      </c>
      <c r="G68" s="15" t="s">
        <v>46</v>
      </c>
      <c r="H68" s="39">
        <f>J68+L68+N68</f>
        <v>130000</v>
      </c>
      <c r="I68" s="16"/>
      <c r="J68" s="16">
        <v>0</v>
      </c>
      <c r="K68" s="16"/>
      <c r="L68" s="16">
        <v>130000</v>
      </c>
      <c r="M68" s="16"/>
      <c r="N68" s="16">
        <v>0</v>
      </c>
      <c r="O68" s="16"/>
      <c r="P68" s="28" t="s">
        <v>81</v>
      </c>
    </row>
    <row r="69" spans="1:16" ht="15">
      <c r="A69" s="29"/>
      <c r="B69" s="29"/>
      <c r="C69" s="29"/>
      <c r="D69" s="15"/>
      <c r="E69" s="15"/>
      <c r="F69" s="15"/>
      <c r="G69" s="15"/>
      <c r="H69" s="16"/>
      <c r="I69" s="16"/>
      <c r="J69" s="16"/>
      <c r="K69" s="16"/>
      <c r="L69" s="16"/>
      <c r="M69" s="16"/>
      <c r="N69" s="16"/>
      <c r="O69" s="16"/>
      <c r="P69" s="15"/>
    </row>
    <row r="70" spans="1:16" ht="15">
      <c r="A70" s="29"/>
      <c r="B70" s="3">
        <v>4</v>
      </c>
      <c r="C70" s="3"/>
      <c r="D70" s="15" t="s">
        <v>20</v>
      </c>
      <c r="E70" s="15"/>
      <c r="F70" s="15"/>
      <c r="G70" s="15"/>
      <c r="H70" s="16"/>
      <c r="I70" s="16"/>
      <c r="J70" s="16"/>
      <c r="K70" s="16"/>
      <c r="L70" s="16"/>
      <c r="M70" s="16"/>
      <c r="N70" s="16"/>
      <c r="O70" s="16"/>
      <c r="P70" s="15"/>
    </row>
    <row r="71" spans="1:16" ht="15">
      <c r="A71" s="29"/>
      <c r="B71" s="29"/>
      <c r="C71" s="29"/>
      <c r="D71" s="15" t="s">
        <v>21</v>
      </c>
      <c r="E71" s="15"/>
      <c r="F71" s="15"/>
      <c r="G71" s="15"/>
      <c r="H71" s="16"/>
      <c r="I71" s="16"/>
      <c r="J71" s="16"/>
      <c r="K71" s="16"/>
      <c r="L71" s="16"/>
      <c r="M71" s="16"/>
      <c r="N71" s="16"/>
      <c r="O71" s="16"/>
      <c r="P71" s="15"/>
    </row>
    <row r="72" spans="1:16" ht="15">
      <c r="A72" s="29"/>
      <c r="B72" s="29"/>
      <c r="C72" s="29"/>
      <c r="D72" s="15" t="s">
        <v>22</v>
      </c>
      <c r="E72" s="15"/>
      <c r="F72" s="15"/>
      <c r="G72" s="15"/>
      <c r="H72" s="16"/>
      <c r="I72" s="16"/>
      <c r="J72" s="16"/>
      <c r="K72" s="16"/>
      <c r="L72" s="16"/>
      <c r="M72" s="16"/>
      <c r="N72" s="16"/>
      <c r="O72" s="16"/>
      <c r="P72" s="15"/>
    </row>
    <row r="73" spans="1:16" ht="15">
      <c r="A73" s="29"/>
      <c r="B73" s="29"/>
      <c r="C73" s="29"/>
      <c r="D73" s="15" t="s">
        <v>96</v>
      </c>
      <c r="E73" s="15"/>
      <c r="F73" s="15"/>
      <c r="G73" s="15"/>
      <c r="H73" s="16"/>
      <c r="I73" s="16"/>
      <c r="J73" s="16"/>
      <c r="K73" s="16"/>
      <c r="L73" s="16"/>
      <c r="M73" s="16"/>
      <c r="N73" s="16"/>
      <c r="O73" s="16"/>
      <c r="P73" s="15"/>
    </row>
    <row r="74" spans="1:16" ht="15">
      <c r="A74" s="29"/>
      <c r="B74" s="29"/>
      <c r="C74" s="29"/>
      <c r="D74" s="15" t="s">
        <v>118</v>
      </c>
      <c r="E74" s="15"/>
      <c r="F74" s="15" t="s">
        <v>29</v>
      </c>
      <c r="G74" s="15" t="s">
        <v>46</v>
      </c>
      <c r="H74" s="39">
        <f>J74+L74+N74</f>
        <v>162000</v>
      </c>
      <c r="I74" s="16"/>
      <c r="J74" s="16">
        <v>0</v>
      </c>
      <c r="K74" s="16"/>
      <c r="L74" s="16">
        <v>162000</v>
      </c>
      <c r="M74" s="16"/>
      <c r="N74" s="16">
        <v>0</v>
      </c>
      <c r="O74" s="16"/>
      <c r="P74" s="28" t="s">
        <v>81</v>
      </c>
    </row>
    <row r="75" spans="1:16" ht="15">
      <c r="A75" s="29"/>
      <c r="B75" s="29"/>
      <c r="C75" s="29"/>
      <c r="D75" s="15"/>
      <c r="E75" s="15"/>
      <c r="F75" s="15"/>
      <c r="G75" s="15"/>
      <c r="H75" s="16"/>
      <c r="I75" s="16"/>
      <c r="J75" s="16"/>
      <c r="K75" s="16"/>
      <c r="L75" s="16"/>
      <c r="M75" s="16"/>
      <c r="N75" s="16"/>
      <c r="O75" s="16"/>
      <c r="P75" s="15"/>
    </row>
    <row r="76" spans="1:16" ht="15">
      <c r="A76" s="29"/>
      <c r="B76" s="3">
        <v>4</v>
      </c>
      <c r="C76" s="3"/>
      <c r="D76" s="15" t="s">
        <v>20</v>
      </c>
      <c r="E76" s="15"/>
      <c r="F76" s="15"/>
      <c r="G76" s="15"/>
      <c r="H76" s="16"/>
      <c r="I76" s="16"/>
      <c r="J76" s="16"/>
      <c r="K76" s="16"/>
      <c r="L76" s="16"/>
      <c r="M76" s="16"/>
      <c r="N76" s="16"/>
      <c r="O76" s="16"/>
      <c r="P76" s="15"/>
    </row>
    <row r="77" spans="1:16" ht="15">
      <c r="A77" s="29"/>
      <c r="B77" s="29"/>
      <c r="C77" s="29"/>
      <c r="D77" s="15" t="s">
        <v>21</v>
      </c>
      <c r="E77" s="15"/>
      <c r="F77" s="15"/>
      <c r="G77" s="15"/>
      <c r="H77" s="16"/>
      <c r="I77" s="16"/>
      <c r="J77" s="16"/>
      <c r="K77" s="16"/>
      <c r="L77" s="16"/>
      <c r="M77" s="16"/>
      <c r="N77" s="16"/>
      <c r="O77" s="16"/>
      <c r="P77" s="15"/>
    </row>
    <row r="78" spans="1:16" ht="15">
      <c r="A78" s="29"/>
      <c r="B78" s="29"/>
      <c r="C78" s="29"/>
      <c r="D78" s="15" t="s">
        <v>22</v>
      </c>
      <c r="E78" s="15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15"/>
    </row>
    <row r="79" spans="1:16" ht="15">
      <c r="A79" s="29"/>
      <c r="B79" s="29"/>
      <c r="C79" s="29"/>
      <c r="D79" s="15" t="s">
        <v>96</v>
      </c>
      <c r="E79" s="15"/>
      <c r="F79" s="15"/>
      <c r="G79" s="15"/>
      <c r="H79" s="16"/>
      <c r="I79" s="16"/>
      <c r="J79" s="16"/>
      <c r="K79" s="16"/>
      <c r="L79" s="16"/>
      <c r="M79" s="16"/>
      <c r="N79" s="16"/>
      <c r="O79" s="16"/>
      <c r="P79" s="15"/>
    </row>
    <row r="80" spans="1:16" ht="15">
      <c r="A80" s="29"/>
      <c r="B80" s="29"/>
      <c r="C80" s="29"/>
      <c r="D80" s="15" t="s">
        <v>117</v>
      </c>
      <c r="E80" s="15"/>
      <c r="F80" s="15" t="s">
        <v>29</v>
      </c>
      <c r="G80" s="15" t="s">
        <v>46</v>
      </c>
      <c r="H80" s="39">
        <f>J80+L80+N80</f>
        <v>231000</v>
      </c>
      <c r="I80" s="16"/>
      <c r="J80" s="16">
        <v>0</v>
      </c>
      <c r="K80" s="16"/>
      <c r="L80" s="16">
        <v>231000</v>
      </c>
      <c r="M80" s="16"/>
      <c r="N80" s="16">
        <v>0</v>
      </c>
      <c r="O80" s="16"/>
      <c r="P80" s="28" t="s">
        <v>81</v>
      </c>
    </row>
    <row r="81" spans="1:16" ht="15">
      <c r="A81" s="29"/>
      <c r="B81" s="29"/>
      <c r="C81" s="29"/>
      <c r="D81" s="15"/>
      <c r="E81" s="15"/>
      <c r="F81" s="15"/>
      <c r="G81" s="15"/>
      <c r="H81" s="16"/>
      <c r="I81" s="16"/>
      <c r="J81" s="16"/>
      <c r="K81" s="16"/>
      <c r="L81" s="16"/>
      <c r="M81" s="16"/>
      <c r="N81" s="16"/>
      <c r="O81" s="16"/>
      <c r="P81" s="15"/>
    </row>
    <row r="82" spans="1:16" ht="15">
      <c r="A82" s="29"/>
      <c r="B82" s="3">
        <v>4</v>
      </c>
      <c r="C82" s="3"/>
      <c r="D82" s="15" t="s">
        <v>20</v>
      </c>
      <c r="E82" s="15"/>
      <c r="F82" s="15"/>
      <c r="G82" s="15"/>
      <c r="H82" s="16"/>
      <c r="I82" s="16"/>
      <c r="J82" s="16"/>
      <c r="K82" s="16"/>
      <c r="L82" s="16"/>
      <c r="M82" s="16"/>
      <c r="N82" s="16"/>
      <c r="O82" s="16"/>
      <c r="P82" s="15"/>
    </row>
    <row r="83" spans="1:16" ht="15">
      <c r="A83" s="29"/>
      <c r="B83" s="29"/>
      <c r="C83" s="29"/>
      <c r="D83" s="15" t="s">
        <v>21</v>
      </c>
      <c r="E83" s="15"/>
      <c r="F83" s="15"/>
      <c r="G83" s="15"/>
      <c r="H83" s="16"/>
      <c r="I83" s="16"/>
      <c r="J83" s="16"/>
      <c r="K83" s="16"/>
      <c r="L83" s="16"/>
      <c r="M83" s="16"/>
      <c r="N83" s="16"/>
      <c r="O83" s="16"/>
      <c r="P83" s="15"/>
    </row>
    <row r="84" spans="1:16" ht="15">
      <c r="A84" s="29"/>
      <c r="B84" s="29"/>
      <c r="C84" s="29"/>
      <c r="D84" s="15" t="s">
        <v>22</v>
      </c>
      <c r="E84" s="15"/>
      <c r="F84" s="15"/>
      <c r="G84" s="15"/>
      <c r="H84" s="16"/>
      <c r="I84" s="16"/>
      <c r="J84" s="16"/>
      <c r="K84" s="16"/>
      <c r="L84" s="16"/>
      <c r="M84" s="16"/>
      <c r="N84" s="16"/>
      <c r="O84" s="16"/>
      <c r="P84" s="15"/>
    </row>
    <row r="85" spans="1:16" ht="15">
      <c r="A85" s="29"/>
      <c r="B85" s="29"/>
      <c r="C85" s="29"/>
      <c r="D85" s="15" t="s">
        <v>96</v>
      </c>
      <c r="E85" s="15"/>
      <c r="F85" s="15"/>
      <c r="G85" s="15"/>
      <c r="H85" s="16"/>
      <c r="I85" s="16"/>
      <c r="J85" s="16"/>
      <c r="K85" s="16"/>
      <c r="L85" s="16"/>
      <c r="M85" s="16"/>
      <c r="N85" s="16"/>
      <c r="O85" s="16"/>
      <c r="P85" s="15"/>
    </row>
    <row r="86" spans="1:16" ht="15">
      <c r="A86" s="29"/>
      <c r="B86" s="29"/>
      <c r="C86" s="29"/>
      <c r="D86" s="15" t="s">
        <v>116</v>
      </c>
      <c r="E86" s="15"/>
      <c r="F86" s="15" t="s">
        <v>29</v>
      </c>
      <c r="G86" s="15" t="s">
        <v>46</v>
      </c>
      <c r="H86" s="39">
        <f>J86+L86+N86</f>
        <v>72000</v>
      </c>
      <c r="I86" s="16"/>
      <c r="J86" s="16">
        <v>0</v>
      </c>
      <c r="K86" s="16"/>
      <c r="L86" s="16">
        <v>72000</v>
      </c>
      <c r="M86" s="16"/>
      <c r="N86" s="16">
        <v>0</v>
      </c>
      <c r="O86" s="16"/>
      <c r="P86" s="28" t="s">
        <v>81</v>
      </c>
    </row>
    <row r="87" spans="1:16" ht="15">
      <c r="A87" s="29"/>
      <c r="B87" s="29"/>
      <c r="C87" s="29"/>
      <c r="D87" s="15"/>
      <c r="E87" s="15"/>
      <c r="F87" s="15"/>
      <c r="G87" s="15"/>
      <c r="H87" s="39"/>
      <c r="I87" s="16"/>
      <c r="J87" s="16"/>
      <c r="K87" s="16"/>
      <c r="L87" s="16"/>
      <c r="M87" s="16"/>
      <c r="N87" s="16"/>
      <c r="O87" s="16"/>
      <c r="P87" s="15"/>
    </row>
    <row r="88" spans="1:16" ht="15">
      <c r="A88" s="29"/>
      <c r="B88" s="3">
        <v>4</v>
      </c>
      <c r="C88" s="3"/>
      <c r="D88" s="15" t="s">
        <v>20</v>
      </c>
      <c r="E88" s="15"/>
      <c r="F88" s="15"/>
      <c r="G88" s="15"/>
      <c r="H88" s="16"/>
      <c r="I88" s="16"/>
      <c r="J88" s="16"/>
      <c r="K88" s="16"/>
      <c r="L88" s="16"/>
      <c r="M88" s="16"/>
      <c r="N88" s="16"/>
      <c r="O88" s="16"/>
      <c r="P88" s="15"/>
    </row>
    <row r="89" spans="1:16" ht="15">
      <c r="A89" s="29"/>
      <c r="B89" s="29"/>
      <c r="C89" s="29"/>
      <c r="D89" s="15" t="s">
        <v>21</v>
      </c>
      <c r="E89" s="15"/>
      <c r="F89" s="15"/>
      <c r="G89" s="15"/>
      <c r="H89" s="16"/>
      <c r="I89" s="16"/>
      <c r="J89" s="16"/>
      <c r="K89" s="16"/>
      <c r="L89" s="16"/>
      <c r="M89" s="16"/>
      <c r="N89" s="16"/>
      <c r="O89" s="16"/>
      <c r="P89" s="15"/>
    </row>
    <row r="90" spans="1:16" ht="15">
      <c r="A90" s="29"/>
      <c r="B90" s="29"/>
      <c r="C90" s="29"/>
      <c r="D90" s="15" t="s">
        <v>22</v>
      </c>
      <c r="E90" s="15"/>
      <c r="F90" s="15"/>
      <c r="G90" s="15"/>
      <c r="H90" s="16"/>
      <c r="I90" s="16"/>
      <c r="J90" s="16"/>
      <c r="K90" s="16"/>
      <c r="L90" s="16"/>
      <c r="M90" s="16"/>
      <c r="N90" s="16"/>
      <c r="O90" s="16"/>
      <c r="P90" s="15"/>
    </row>
    <row r="91" spans="1:16" ht="15">
      <c r="A91" s="29"/>
      <c r="B91" s="29"/>
      <c r="C91" s="29"/>
      <c r="D91" s="15" t="s">
        <v>96</v>
      </c>
      <c r="E91" s="15"/>
      <c r="F91" s="15"/>
      <c r="G91" s="15"/>
      <c r="H91" s="16"/>
      <c r="I91" s="16"/>
      <c r="J91" s="16"/>
      <c r="K91" s="16"/>
      <c r="L91" s="16"/>
      <c r="M91" s="16"/>
      <c r="N91" s="16"/>
      <c r="O91" s="16"/>
      <c r="P91" s="15"/>
    </row>
    <row r="92" spans="1:16" ht="15">
      <c r="A92" s="29"/>
      <c r="B92" s="29"/>
      <c r="C92" s="29"/>
      <c r="D92" s="15" t="s">
        <v>115</v>
      </c>
      <c r="E92" s="15"/>
      <c r="F92" s="15" t="s">
        <v>29</v>
      </c>
      <c r="G92" s="15" t="s">
        <v>46</v>
      </c>
      <c r="H92" s="39">
        <f>J92+L92+N92</f>
        <v>58000</v>
      </c>
      <c r="I92" s="16"/>
      <c r="J92" s="16">
        <v>0</v>
      </c>
      <c r="K92" s="16"/>
      <c r="L92" s="16">
        <v>58000</v>
      </c>
      <c r="M92" s="16"/>
      <c r="N92" s="16">
        <v>0</v>
      </c>
      <c r="O92" s="16"/>
      <c r="P92" s="28" t="s">
        <v>81</v>
      </c>
    </row>
    <row r="93" spans="1:16" ht="15">
      <c r="A93" s="29"/>
      <c r="B93" s="29"/>
      <c r="C93" s="29"/>
      <c r="D93" s="15"/>
      <c r="E93" s="15"/>
      <c r="F93" s="15"/>
      <c r="G93" s="15"/>
      <c r="H93" s="39"/>
      <c r="I93" s="16"/>
      <c r="J93" s="16"/>
      <c r="K93" s="16"/>
      <c r="L93" s="16"/>
      <c r="M93" s="16"/>
      <c r="N93" s="16"/>
      <c r="O93" s="16"/>
      <c r="P93" s="15"/>
    </row>
    <row r="94" spans="1:16" ht="15">
      <c r="A94" s="29"/>
      <c r="B94" s="3">
        <v>4</v>
      </c>
      <c r="C94" s="3"/>
      <c r="D94" s="15" t="s">
        <v>20</v>
      </c>
      <c r="E94" s="15"/>
      <c r="F94" s="15"/>
      <c r="G94" s="15"/>
      <c r="H94" s="16"/>
      <c r="I94" s="16"/>
      <c r="J94" s="16"/>
      <c r="K94" s="16"/>
      <c r="L94" s="16"/>
      <c r="M94" s="16"/>
      <c r="N94" s="16"/>
      <c r="O94" s="16"/>
      <c r="P94" s="15"/>
    </row>
    <row r="95" spans="1:16" ht="15">
      <c r="A95" s="29"/>
      <c r="B95" s="29"/>
      <c r="C95" s="29"/>
      <c r="D95" s="15" t="s">
        <v>21</v>
      </c>
      <c r="E95" s="15"/>
      <c r="F95" s="15"/>
      <c r="G95" s="15"/>
      <c r="H95" s="16"/>
      <c r="I95" s="16"/>
      <c r="J95" s="16"/>
      <c r="K95" s="16"/>
      <c r="L95" s="16"/>
      <c r="M95" s="16"/>
      <c r="N95" s="16"/>
      <c r="O95" s="16"/>
      <c r="P95" s="15"/>
    </row>
    <row r="96" spans="1:16" ht="15">
      <c r="A96" s="29"/>
      <c r="B96" s="29"/>
      <c r="C96" s="29"/>
      <c r="D96" s="15" t="s">
        <v>22</v>
      </c>
      <c r="E96" s="15"/>
      <c r="F96" s="15"/>
      <c r="G96" s="15"/>
      <c r="H96" s="16"/>
      <c r="I96" s="16"/>
      <c r="J96" s="16"/>
      <c r="K96" s="16"/>
      <c r="L96" s="16"/>
      <c r="M96" s="16"/>
      <c r="N96" s="16"/>
      <c r="O96" s="16"/>
      <c r="P96" s="15"/>
    </row>
    <row r="97" spans="1:16" ht="15">
      <c r="A97" s="29"/>
      <c r="B97" s="29"/>
      <c r="C97" s="29"/>
      <c r="D97" s="15" t="s">
        <v>96</v>
      </c>
      <c r="E97" s="15"/>
      <c r="F97" s="15"/>
      <c r="G97" s="15"/>
      <c r="H97" s="16"/>
      <c r="I97" s="16"/>
      <c r="J97" s="16"/>
      <c r="K97" s="16"/>
      <c r="L97" s="16"/>
      <c r="M97" s="16"/>
      <c r="N97" s="16"/>
      <c r="O97" s="16"/>
      <c r="P97" s="15"/>
    </row>
    <row r="98" spans="1:16" ht="15">
      <c r="A98" s="29"/>
      <c r="B98" s="29"/>
      <c r="C98" s="29"/>
      <c r="D98" s="15" t="s">
        <v>114</v>
      </c>
      <c r="E98" s="15"/>
      <c r="F98" s="15" t="s">
        <v>29</v>
      </c>
      <c r="G98" s="15" t="s">
        <v>46</v>
      </c>
      <c r="H98" s="39">
        <f>J98+L98+N98</f>
        <v>139000</v>
      </c>
      <c r="I98" s="16"/>
      <c r="J98" s="16">
        <v>0</v>
      </c>
      <c r="K98" s="16"/>
      <c r="L98" s="16">
        <v>139000</v>
      </c>
      <c r="M98" s="16"/>
      <c r="N98" s="16">
        <v>0</v>
      </c>
      <c r="O98" s="16"/>
      <c r="P98" s="28" t="s">
        <v>81</v>
      </c>
    </row>
    <row r="99" spans="1:16" ht="15">
      <c r="A99" s="29"/>
      <c r="B99" s="29"/>
      <c r="C99" s="29"/>
      <c r="D99" s="15"/>
      <c r="E99" s="15"/>
      <c r="F99" s="15"/>
      <c r="G99" s="15"/>
      <c r="H99" s="39"/>
      <c r="I99" s="16"/>
      <c r="J99" s="16"/>
      <c r="K99" s="16"/>
      <c r="L99" s="16"/>
      <c r="M99" s="16"/>
      <c r="N99" s="16"/>
      <c r="O99" s="16"/>
      <c r="P99" s="15"/>
    </row>
    <row r="100" spans="1:16" ht="15">
      <c r="A100" s="29"/>
      <c r="B100" s="3">
        <v>4</v>
      </c>
      <c r="C100" s="3"/>
      <c r="D100" s="15" t="s">
        <v>20</v>
      </c>
      <c r="E100" s="15"/>
      <c r="F100" s="15"/>
      <c r="G100" s="15"/>
      <c r="H100" s="16"/>
      <c r="I100" s="16"/>
      <c r="J100" s="16"/>
      <c r="K100" s="16"/>
      <c r="L100" s="16"/>
      <c r="M100" s="16"/>
      <c r="N100" s="16"/>
      <c r="O100" s="16"/>
      <c r="P100" s="15"/>
    </row>
    <row r="101" spans="1:16" ht="15">
      <c r="A101" s="29"/>
      <c r="B101" s="29"/>
      <c r="C101" s="29"/>
      <c r="D101" s="15" t="s">
        <v>21</v>
      </c>
      <c r="E101" s="15"/>
      <c r="F101" s="15"/>
      <c r="G101" s="15"/>
      <c r="H101" s="16"/>
      <c r="I101" s="16"/>
      <c r="J101" s="16"/>
      <c r="K101" s="16"/>
      <c r="L101" s="16"/>
      <c r="M101" s="16"/>
      <c r="N101" s="16"/>
      <c r="O101" s="16"/>
      <c r="P101" s="15"/>
    </row>
    <row r="102" spans="1:16" ht="15">
      <c r="A102" s="29"/>
      <c r="B102" s="29"/>
      <c r="C102" s="29"/>
      <c r="D102" s="15" t="s">
        <v>22</v>
      </c>
      <c r="E102" s="15"/>
      <c r="F102" s="15"/>
      <c r="G102" s="15"/>
      <c r="H102" s="16"/>
      <c r="I102" s="16"/>
      <c r="J102" s="16"/>
      <c r="K102" s="16"/>
      <c r="L102" s="16"/>
      <c r="M102" s="16"/>
      <c r="N102" s="16"/>
      <c r="O102" s="16"/>
      <c r="P102" s="15"/>
    </row>
    <row r="103" spans="1:16" ht="15">
      <c r="A103" s="29"/>
      <c r="B103" s="29"/>
      <c r="C103" s="29"/>
      <c r="D103" s="15" t="s">
        <v>96</v>
      </c>
      <c r="E103" s="15"/>
      <c r="F103" s="15"/>
      <c r="G103" s="15"/>
      <c r="H103" s="16"/>
      <c r="I103" s="16"/>
      <c r="J103" s="16"/>
      <c r="K103" s="16"/>
      <c r="L103" s="16"/>
      <c r="M103" s="16"/>
      <c r="N103" s="16"/>
      <c r="O103" s="16"/>
      <c r="P103" s="15"/>
    </row>
    <row r="104" spans="1:16" ht="15">
      <c r="A104" s="29"/>
      <c r="B104" s="29"/>
      <c r="C104" s="29"/>
      <c r="D104" s="15" t="s">
        <v>113</v>
      </c>
      <c r="E104" s="15"/>
      <c r="F104" s="15" t="s">
        <v>29</v>
      </c>
      <c r="G104" s="15" t="s">
        <v>46</v>
      </c>
      <c r="H104" s="39">
        <f>J104+L104+N104</f>
        <v>135000</v>
      </c>
      <c r="I104" s="16"/>
      <c r="J104" s="16">
        <v>0</v>
      </c>
      <c r="K104" s="16"/>
      <c r="L104" s="16">
        <v>135000</v>
      </c>
      <c r="M104" s="16"/>
      <c r="N104" s="16">
        <v>0</v>
      </c>
      <c r="O104" s="16"/>
      <c r="P104" s="28" t="s">
        <v>81</v>
      </c>
    </row>
    <row r="105" spans="1:16" ht="15">
      <c r="A105" s="29"/>
      <c r="B105" s="29"/>
      <c r="C105" s="29"/>
      <c r="D105" s="15"/>
      <c r="E105" s="15"/>
      <c r="F105" s="15"/>
      <c r="G105" s="15"/>
      <c r="H105" s="39"/>
      <c r="I105" s="16"/>
      <c r="J105" s="16"/>
      <c r="K105" s="16"/>
      <c r="L105" s="16"/>
      <c r="M105" s="16"/>
      <c r="N105" s="16"/>
      <c r="O105" s="16"/>
      <c r="P105" s="15"/>
    </row>
    <row r="106" spans="1:16" ht="15">
      <c r="A106" s="29"/>
      <c r="B106" s="3">
        <v>4</v>
      </c>
      <c r="C106" s="3"/>
      <c r="D106" s="15" t="s">
        <v>20</v>
      </c>
      <c r="E106" s="15"/>
      <c r="F106" s="15"/>
      <c r="G106" s="15"/>
      <c r="H106" s="16"/>
      <c r="I106" s="16"/>
      <c r="J106" s="16"/>
      <c r="K106" s="16"/>
      <c r="L106" s="16"/>
      <c r="M106" s="16"/>
      <c r="N106" s="16"/>
      <c r="O106" s="16"/>
      <c r="P106" s="15"/>
    </row>
    <row r="107" spans="1:16" ht="15">
      <c r="A107" s="29"/>
      <c r="B107" s="29"/>
      <c r="C107" s="29"/>
      <c r="D107" s="15" t="s">
        <v>21</v>
      </c>
      <c r="E107" s="15"/>
      <c r="F107" s="15"/>
      <c r="G107" s="15"/>
      <c r="H107" s="16"/>
      <c r="I107" s="16"/>
      <c r="J107" s="16"/>
      <c r="K107" s="16"/>
      <c r="L107" s="16"/>
      <c r="M107" s="16"/>
      <c r="N107" s="16"/>
      <c r="O107" s="16"/>
      <c r="P107" s="15"/>
    </row>
    <row r="108" spans="1:16" ht="15">
      <c r="A108" s="29"/>
      <c r="B108" s="29"/>
      <c r="C108" s="29"/>
      <c r="D108" s="15" t="s">
        <v>22</v>
      </c>
      <c r="E108" s="15"/>
      <c r="F108" s="15"/>
      <c r="G108" s="15"/>
      <c r="H108" s="16"/>
      <c r="I108" s="16"/>
      <c r="J108" s="16"/>
      <c r="K108" s="16"/>
      <c r="L108" s="16"/>
      <c r="M108" s="16"/>
      <c r="N108" s="16"/>
      <c r="O108" s="16"/>
      <c r="P108" s="15"/>
    </row>
    <row r="109" spans="1:16" ht="15">
      <c r="A109" s="29"/>
      <c r="B109" s="29"/>
      <c r="C109" s="29"/>
      <c r="D109" s="15" t="s">
        <v>96</v>
      </c>
      <c r="E109" s="15"/>
      <c r="F109" s="15"/>
      <c r="G109" s="15"/>
      <c r="H109" s="16"/>
      <c r="I109" s="16"/>
      <c r="J109" s="16"/>
      <c r="K109" s="16"/>
      <c r="L109" s="16"/>
      <c r="M109" s="16"/>
      <c r="N109" s="16"/>
      <c r="O109" s="16"/>
      <c r="P109" s="15"/>
    </row>
    <row r="110" spans="1:16" ht="15">
      <c r="A110" s="29"/>
      <c r="B110" s="29"/>
      <c r="C110" s="29"/>
      <c r="D110" s="15" t="s">
        <v>112</v>
      </c>
      <c r="E110" s="15"/>
      <c r="F110" s="15" t="s">
        <v>29</v>
      </c>
      <c r="G110" s="15" t="s">
        <v>46</v>
      </c>
      <c r="H110" s="39">
        <f>J110+L110+N110</f>
        <v>63000</v>
      </c>
      <c r="I110" s="16"/>
      <c r="J110" s="16">
        <v>0</v>
      </c>
      <c r="K110" s="16"/>
      <c r="L110" s="16">
        <v>63000</v>
      </c>
      <c r="M110" s="16"/>
      <c r="N110" s="16">
        <v>0</v>
      </c>
      <c r="O110" s="16"/>
      <c r="P110" s="28" t="s">
        <v>81</v>
      </c>
    </row>
    <row r="111" spans="1:16" ht="15">
      <c r="A111" s="29"/>
      <c r="B111" s="29"/>
      <c r="C111" s="29"/>
      <c r="D111" s="15"/>
      <c r="E111" s="15"/>
      <c r="F111" s="15"/>
      <c r="G111" s="15"/>
      <c r="H111" s="39"/>
      <c r="I111" s="16"/>
      <c r="J111" s="16"/>
      <c r="K111" s="16"/>
      <c r="L111" s="16"/>
      <c r="M111" s="16"/>
      <c r="N111" s="16"/>
      <c r="O111" s="16"/>
      <c r="P111" s="15"/>
    </row>
    <row r="112" spans="1:16" ht="15">
      <c r="A112" s="29"/>
      <c r="B112" s="3">
        <v>4</v>
      </c>
      <c r="C112" s="3"/>
      <c r="D112" s="15" t="s">
        <v>20</v>
      </c>
      <c r="E112" s="15"/>
      <c r="F112" s="15"/>
      <c r="G112" s="15"/>
      <c r="H112" s="16"/>
      <c r="I112" s="16"/>
      <c r="J112" s="16"/>
      <c r="K112" s="16"/>
      <c r="L112" s="16"/>
      <c r="M112" s="16"/>
      <c r="N112" s="16"/>
      <c r="O112" s="16"/>
      <c r="P112" s="15"/>
    </row>
    <row r="113" spans="1:16" ht="15">
      <c r="A113" s="29"/>
      <c r="B113" s="29"/>
      <c r="C113" s="29"/>
      <c r="D113" s="15" t="s">
        <v>21</v>
      </c>
      <c r="E113" s="15"/>
      <c r="F113" s="15"/>
      <c r="G113" s="15"/>
      <c r="H113" s="16"/>
      <c r="I113" s="16"/>
      <c r="J113" s="16"/>
      <c r="K113" s="16"/>
      <c r="L113" s="16"/>
      <c r="M113" s="16"/>
      <c r="N113" s="16"/>
      <c r="O113" s="16"/>
      <c r="P113" s="15"/>
    </row>
    <row r="114" spans="1:16" ht="15">
      <c r="A114" s="29"/>
      <c r="B114" s="29"/>
      <c r="C114" s="29"/>
      <c r="D114" s="15" t="s">
        <v>22</v>
      </c>
      <c r="E114" s="15"/>
      <c r="F114" s="15"/>
      <c r="G114" s="15"/>
      <c r="H114" s="16"/>
      <c r="I114" s="16"/>
      <c r="J114" s="16"/>
      <c r="K114" s="16"/>
      <c r="L114" s="16"/>
      <c r="M114" s="16"/>
      <c r="N114" s="16"/>
      <c r="O114" s="16"/>
      <c r="P114" s="15"/>
    </row>
    <row r="115" spans="1:16" ht="15">
      <c r="A115" s="29"/>
      <c r="B115" s="29"/>
      <c r="C115" s="29"/>
      <c r="D115" s="15" t="s">
        <v>96</v>
      </c>
      <c r="E115" s="15"/>
      <c r="F115" s="15"/>
      <c r="G115" s="15"/>
      <c r="H115" s="16"/>
      <c r="I115" s="16"/>
      <c r="J115" s="16"/>
      <c r="K115" s="16"/>
      <c r="L115" s="16"/>
      <c r="M115" s="16"/>
      <c r="N115" s="16"/>
      <c r="O115" s="16"/>
      <c r="P115" s="15"/>
    </row>
    <row r="116" spans="1:16" ht="15">
      <c r="A116" s="29"/>
      <c r="B116" s="29"/>
      <c r="C116" s="29"/>
      <c r="D116" s="15" t="s">
        <v>107</v>
      </c>
      <c r="E116" s="15"/>
      <c r="F116" s="15" t="s">
        <v>29</v>
      </c>
      <c r="G116" s="15" t="s">
        <v>46</v>
      </c>
      <c r="H116" s="39">
        <f>J116+L116+N116</f>
        <v>152000</v>
      </c>
      <c r="I116" s="16"/>
      <c r="J116" s="16">
        <v>0</v>
      </c>
      <c r="K116" s="16"/>
      <c r="L116" s="16">
        <v>152000</v>
      </c>
      <c r="M116" s="16"/>
      <c r="N116" s="16">
        <v>0</v>
      </c>
      <c r="O116" s="16"/>
      <c r="P116" s="28" t="s">
        <v>81</v>
      </c>
    </row>
    <row r="117" spans="1:16" ht="15">
      <c r="A117" s="29"/>
      <c r="B117" s="29"/>
      <c r="C117" s="29"/>
      <c r="D117" s="15"/>
      <c r="E117" s="15"/>
      <c r="F117" s="15"/>
      <c r="G117" s="15"/>
      <c r="H117" s="39"/>
      <c r="I117" s="16"/>
      <c r="J117" s="16"/>
      <c r="K117" s="16"/>
      <c r="L117" s="16"/>
      <c r="M117" s="16"/>
      <c r="N117" s="16"/>
      <c r="O117" s="16"/>
      <c r="P117" s="15"/>
    </row>
    <row r="118" spans="1:16" ht="15">
      <c r="A118" s="29"/>
      <c r="B118" s="3">
        <v>4</v>
      </c>
      <c r="C118" s="3"/>
      <c r="D118" s="15" t="s">
        <v>20</v>
      </c>
      <c r="E118" s="15"/>
      <c r="F118" s="15"/>
      <c r="G118" s="15"/>
      <c r="H118" s="16"/>
      <c r="I118" s="16"/>
      <c r="J118" s="16"/>
      <c r="K118" s="16"/>
      <c r="L118" s="16"/>
      <c r="M118" s="16"/>
      <c r="N118" s="16"/>
      <c r="O118" s="16"/>
      <c r="P118" s="15"/>
    </row>
    <row r="119" spans="1:16" ht="15">
      <c r="A119" s="29"/>
      <c r="B119" s="29"/>
      <c r="C119" s="29"/>
      <c r="D119" s="15" t="s">
        <v>21</v>
      </c>
      <c r="E119" s="15"/>
      <c r="F119" s="15"/>
      <c r="G119" s="15"/>
      <c r="H119" s="16"/>
      <c r="I119" s="16"/>
      <c r="J119" s="16"/>
      <c r="K119" s="16"/>
      <c r="L119" s="16"/>
      <c r="M119" s="16"/>
      <c r="N119" s="16"/>
      <c r="O119" s="16"/>
      <c r="P119" s="15"/>
    </row>
    <row r="120" spans="1:16" ht="15">
      <c r="A120" s="29"/>
      <c r="B120" s="29"/>
      <c r="C120" s="29"/>
      <c r="D120" s="15" t="s">
        <v>22</v>
      </c>
      <c r="E120" s="15"/>
      <c r="F120" s="15"/>
      <c r="G120" s="15"/>
      <c r="H120" s="16"/>
      <c r="I120" s="16"/>
      <c r="J120" s="16"/>
      <c r="K120" s="16"/>
      <c r="L120" s="16"/>
      <c r="M120" s="16"/>
      <c r="N120" s="16"/>
      <c r="O120" s="16"/>
      <c r="P120" s="15"/>
    </row>
    <row r="121" spans="1:16" ht="15">
      <c r="A121" s="29"/>
      <c r="B121" s="29"/>
      <c r="C121" s="29"/>
      <c r="D121" s="15" t="s">
        <v>96</v>
      </c>
      <c r="E121" s="15"/>
      <c r="F121" s="15"/>
      <c r="G121" s="15"/>
      <c r="H121" s="16"/>
      <c r="I121" s="16"/>
      <c r="J121" s="16"/>
      <c r="K121" s="16"/>
      <c r="L121" s="16"/>
      <c r="M121" s="16"/>
      <c r="N121" s="16"/>
      <c r="O121" s="16"/>
      <c r="P121" s="15"/>
    </row>
    <row r="122" spans="1:16" ht="15">
      <c r="A122" s="29"/>
      <c r="B122" s="29"/>
      <c r="C122" s="29"/>
      <c r="D122" s="15" t="s">
        <v>106</v>
      </c>
      <c r="E122" s="15"/>
      <c r="F122" s="15" t="s">
        <v>29</v>
      </c>
      <c r="G122" s="15" t="s">
        <v>46</v>
      </c>
      <c r="H122" s="39">
        <f>J122+L122+N122</f>
        <v>128000</v>
      </c>
      <c r="I122" s="16"/>
      <c r="J122" s="16">
        <v>0</v>
      </c>
      <c r="K122" s="16"/>
      <c r="L122" s="16">
        <v>128000</v>
      </c>
      <c r="M122" s="16"/>
      <c r="N122" s="16">
        <v>0</v>
      </c>
      <c r="O122" s="16"/>
      <c r="P122" s="28" t="s">
        <v>81</v>
      </c>
    </row>
    <row r="123" spans="1:16" ht="15">
      <c r="A123" s="29"/>
      <c r="B123" s="29"/>
      <c r="C123" s="29"/>
      <c r="D123" s="15"/>
      <c r="E123" s="15"/>
      <c r="F123" s="15"/>
      <c r="G123" s="15"/>
      <c r="H123" s="39"/>
      <c r="I123" s="16"/>
      <c r="J123" s="16"/>
      <c r="K123" s="16"/>
      <c r="L123" s="16"/>
      <c r="M123" s="16"/>
      <c r="N123" s="16"/>
      <c r="O123" s="16"/>
      <c r="P123" s="15"/>
    </row>
    <row r="124" spans="1:16" ht="15">
      <c r="A124" s="29"/>
      <c r="B124" s="3">
        <v>4</v>
      </c>
      <c r="C124" s="3"/>
      <c r="D124" s="15" t="s">
        <v>20</v>
      </c>
      <c r="E124" s="15"/>
      <c r="F124" s="15"/>
      <c r="G124" s="15"/>
      <c r="H124" s="16"/>
      <c r="I124" s="16"/>
      <c r="J124" s="16"/>
      <c r="K124" s="16"/>
      <c r="L124" s="16"/>
      <c r="M124" s="16"/>
      <c r="N124" s="16"/>
      <c r="O124" s="16"/>
      <c r="P124" s="15"/>
    </row>
    <row r="125" spans="1:16" ht="15">
      <c r="A125" s="29"/>
      <c r="B125" s="29"/>
      <c r="C125" s="29"/>
      <c r="D125" s="15" t="s">
        <v>21</v>
      </c>
      <c r="E125" s="15"/>
      <c r="F125" s="15"/>
      <c r="G125" s="15"/>
      <c r="H125" s="16"/>
      <c r="I125" s="16"/>
      <c r="J125" s="16"/>
      <c r="K125" s="16"/>
      <c r="L125" s="16"/>
      <c r="M125" s="16"/>
      <c r="N125" s="16"/>
      <c r="O125" s="16"/>
      <c r="P125" s="15"/>
    </row>
    <row r="126" spans="1:16" ht="15">
      <c r="A126" s="29"/>
      <c r="B126" s="29"/>
      <c r="C126" s="29"/>
      <c r="D126" s="15" t="s">
        <v>22</v>
      </c>
      <c r="E126" s="15"/>
      <c r="F126" s="15"/>
      <c r="G126" s="15"/>
      <c r="H126" s="16"/>
      <c r="I126" s="16"/>
      <c r="J126" s="16"/>
      <c r="K126" s="16"/>
      <c r="L126" s="16"/>
      <c r="M126" s="16"/>
      <c r="N126" s="16"/>
      <c r="O126" s="16"/>
      <c r="P126" s="15"/>
    </row>
    <row r="127" spans="1:16" ht="15">
      <c r="A127" s="29"/>
      <c r="B127" s="29"/>
      <c r="C127" s="29"/>
      <c r="D127" s="15" t="s">
        <v>96</v>
      </c>
      <c r="E127" s="15"/>
      <c r="F127" s="15"/>
      <c r="G127" s="15"/>
      <c r="H127" s="16"/>
      <c r="I127" s="16"/>
      <c r="J127" s="16"/>
      <c r="K127" s="16"/>
      <c r="L127" s="16"/>
      <c r="M127" s="16"/>
      <c r="N127" s="16"/>
      <c r="O127" s="16"/>
      <c r="P127" s="15"/>
    </row>
    <row r="128" spans="1:16" ht="15">
      <c r="A128" s="29"/>
      <c r="B128" s="29"/>
      <c r="C128" s="29"/>
      <c r="D128" s="15" t="s">
        <v>108</v>
      </c>
      <c r="E128" s="15"/>
      <c r="F128" s="15" t="s">
        <v>29</v>
      </c>
      <c r="G128" s="15" t="s">
        <v>46</v>
      </c>
      <c r="H128" s="39">
        <f>J128+L128+N128</f>
        <v>213000</v>
      </c>
      <c r="I128" s="16"/>
      <c r="J128" s="16">
        <v>0</v>
      </c>
      <c r="K128" s="16"/>
      <c r="L128" s="16">
        <v>213000</v>
      </c>
      <c r="M128" s="16"/>
      <c r="N128" s="16">
        <v>0</v>
      </c>
      <c r="O128" s="16"/>
      <c r="P128" s="28" t="s">
        <v>81</v>
      </c>
    </row>
    <row r="129" spans="1:16" ht="15">
      <c r="A129" s="29"/>
      <c r="B129" s="29"/>
      <c r="C129" s="29"/>
      <c r="D129" s="15"/>
      <c r="E129" s="15"/>
      <c r="F129" s="15"/>
      <c r="G129" s="15"/>
      <c r="H129" s="39"/>
      <c r="I129" s="16"/>
      <c r="J129" s="16"/>
      <c r="K129" s="16"/>
      <c r="L129" s="16"/>
      <c r="M129" s="16"/>
      <c r="N129" s="16"/>
      <c r="O129" s="16"/>
      <c r="P129" s="15"/>
    </row>
    <row r="130" spans="1:16" ht="15">
      <c r="A130" s="29"/>
      <c r="B130" s="3">
        <v>4</v>
      </c>
      <c r="C130" s="3"/>
      <c r="D130" s="15" t="s">
        <v>20</v>
      </c>
      <c r="E130" s="15"/>
      <c r="F130" s="15"/>
      <c r="G130" s="15"/>
      <c r="H130" s="16"/>
      <c r="I130" s="16"/>
      <c r="J130" s="16"/>
      <c r="K130" s="16"/>
      <c r="L130" s="16"/>
      <c r="M130" s="16"/>
      <c r="N130" s="16"/>
      <c r="O130" s="16"/>
      <c r="P130" s="15"/>
    </row>
    <row r="131" spans="1:16" ht="15">
      <c r="A131" s="29"/>
      <c r="B131" s="29"/>
      <c r="C131" s="29"/>
      <c r="D131" s="15" t="s">
        <v>21</v>
      </c>
      <c r="E131" s="15"/>
      <c r="F131" s="15"/>
      <c r="G131" s="15"/>
      <c r="H131" s="16"/>
      <c r="I131" s="16"/>
      <c r="J131" s="16"/>
      <c r="K131" s="16"/>
      <c r="L131" s="16"/>
      <c r="M131" s="16"/>
      <c r="N131" s="16"/>
      <c r="O131" s="16"/>
      <c r="P131" s="15"/>
    </row>
    <row r="132" spans="1:16" ht="15">
      <c r="A132" s="29"/>
      <c r="B132" s="29"/>
      <c r="C132" s="29"/>
      <c r="D132" s="15" t="s">
        <v>22</v>
      </c>
      <c r="E132" s="15"/>
      <c r="F132" s="15"/>
      <c r="G132" s="15"/>
      <c r="H132" s="16"/>
      <c r="I132" s="16"/>
      <c r="J132" s="16"/>
      <c r="K132" s="16"/>
      <c r="L132" s="16"/>
      <c r="M132" s="16"/>
      <c r="N132" s="16"/>
      <c r="O132" s="16"/>
      <c r="P132" s="15"/>
    </row>
    <row r="133" spans="1:16" ht="15">
      <c r="A133" s="29"/>
      <c r="B133" s="29"/>
      <c r="C133" s="29"/>
      <c r="D133" s="15" t="s">
        <v>96</v>
      </c>
      <c r="E133" s="15"/>
      <c r="F133" s="15"/>
      <c r="G133" s="15"/>
      <c r="H133" s="16"/>
      <c r="I133" s="16"/>
      <c r="J133" s="16"/>
      <c r="K133" s="16"/>
      <c r="L133" s="16"/>
      <c r="M133" s="16"/>
      <c r="N133" s="16"/>
      <c r="O133" s="16"/>
      <c r="P133" s="15"/>
    </row>
    <row r="134" spans="1:16" ht="15">
      <c r="A134" s="29"/>
      <c r="B134" s="29"/>
      <c r="C134" s="29"/>
      <c r="D134" s="15" t="s">
        <v>109</v>
      </c>
      <c r="E134" s="15"/>
      <c r="F134" s="15" t="s">
        <v>29</v>
      </c>
      <c r="G134" s="15" t="s">
        <v>46</v>
      </c>
      <c r="H134" s="39">
        <f>J134+L134+N134</f>
        <v>72000</v>
      </c>
      <c r="I134" s="16"/>
      <c r="J134" s="16">
        <v>0</v>
      </c>
      <c r="K134" s="16"/>
      <c r="L134" s="16">
        <v>72000</v>
      </c>
      <c r="M134" s="16"/>
      <c r="N134" s="16">
        <v>0</v>
      </c>
      <c r="O134" s="16"/>
      <c r="P134" s="28" t="s">
        <v>81</v>
      </c>
    </row>
    <row r="135" spans="1:16" ht="15">
      <c r="A135" s="29"/>
      <c r="B135" s="29"/>
      <c r="C135" s="29"/>
      <c r="D135" s="15"/>
      <c r="E135" s="15"/>
      <c r="F135" s="15"/>
      <c r="G135" s="15"/>
      <c r="H135" s="39"/>
      <c r="I135" s="16"/>
      <c r="J135" s="16"/>
      <c r="K135" s="16"/>
      <c r="L135" s="16"/>
      <c r="M135" s="16"/>
      <c r="N135" s="16"/>
      <c r="O135" s="16"/>
      <c r="P135" s="15"/>
    </row>
    <row r="136" spans="1:16" ht="15">
      <c r="A136" s="29"/>
      <c r="B136" s="3">
        <v>4</v>
      </c>
      <c r="C136" s="3"/>
      <c r="D136" s="15" t="s">
        <v>20</v>
      </c>
      <c r="E136" s="15"/>
      <c r="F136" s="15"/>
      <c r="G136" s="15"/>
      <c r="H136" s="16"/>
      <c r="I136" s="16"/>
      <c r="J136" s="16"/>
      <c r="K136" s="16"/>
      <c r="L136" s="16"/>
      <c r="M136" s="16"/>
      <c r="N136" s="16"/>
      <c r="O136" s="16"/>
      <c r="P136" s="15"/>
    </row>
    <row r="137" spans="1:16" ht="15">
      <c r="A137" s="29"/>
      <c r="B137" s="29"/>
      <c r="C137" s="29"/>
      <c r="D137" s="15" t="s">
        <v>21</v>
      </c>
      <c r="E137" s="15"/>
      <c r="F137" s="15"/>
      <c r="G137" s="15"/>
      <c r="H137" s="16"/>
      <c r="I137" s="16"/>
      <c r="J137" s="16"/>
      <c r="K137" s="16"/>
      <c r="L137" s="16"/>
      <c r="M137" s="16"/>
      <c r="N137" s="16"/>
      <c r="O137" s="16"/>
      <c r="P137" s="15"/>
    </row>
    <row r="138" spans="1:16" ht="15">
      <c r="A138" s="29"/>
      <c r="B138" s="29"/>
      <c r="C138" s="29"/>
      <c r="D138" s="15" t="s">
        <v>22</v>
      </c>
      <c r="E138" s="15"/>
      <c r="F138" s="15"/>
      <c r="G138" s="15"/>
      <c r="H138" s="16"/>
      <c r="I138" s="16"/>
      <c r="J138" s="16"/>
      <c r="K138" s="16"/>
      <c r="L138" s="16"/>
      <c r="M138" s="16"/>
      <c r="N138" s="16"/>
      <c r="O138" s="16"/>
      <c r="P138" s="15"/>
    </row>
    <row r="139" spans="1:16" ht="15">
      <c r="A139" s="29"/>
      <c r="B139" s="29"/>
      <c r="C139" s="29"/>
      <c r="D139" s="15" t="s">
        <v>96</v>
      </c>
      <c r="E139" s="15"/>
      <c r="F139" s="15"/>
      <c r="G139" s="15"/>
      <c r="H139" s="16"/>
      <c r="I139" s="16"/>
      <c r="J139" s="16"/>
      <c r="K139" s="16"/>
      <c r="L139" s="16"/>
      <c r="M139" s="16"/>
      <c r="N139" s="16"/>
      <c r="O139" s="16"/>
      <c r="P139" s="15"/>
    </row>
    <row r="140" spans="1:16" ht="15">
      <c r="A140" s="29"/>
      <c r="B140" s="29"/>
      <c r="C140" s="29"/>
      <c r="D140" s="15" t="s">
        <v>110</v>
      </c>
      <c r="E140" s="15"/>
      <c r="F140" s="15" t="s">
        <v>29</v>
      </c>
      <c r="G140" s="15" t="s">
        <v>46</v>
      </c>
      <c r="H140" s="39">
        <f>J140+L140+N140</f>
        <v>35000</v>
      </c>
      <c r="I140" s="16"/>
      <c r="J140" s="16">
        <v>0</v>
      </c>
      <c r="K140" s="16"/>
      <c r="L140" s="16">
        <v>35000</v>
      </c>
      <c r="M140" s="16"/>
      <c r="N140" s="16">
        <v>0</v>
      </c>
      <c r="O140" s="16"/>
      <c r="P140" s="28" t="s">
        <v>81</v>
      </c>
    </row>
    <row r="141" spans="1:16" ht="15">
      <c r="A141" s="29"/>
      <c r="B141" s="29"/>
      <c r="C141" s="29"/>
      <c r="D141" s="15"/>
      <c r="E141" s="15"/>
      <c r="F141" s="15"/>
      <c r="G141" s="15"/>
      <c r="H141" s="39"/>
      <c r="I141" s="16"/>
      <c r="J141" s="16"/>
      <c r="K141" s="16"/>
      <c r="L141" s="16"/>
      <c r="M141" s="16"/>
      <c r="N141" s="16"/>
      <c r="O141" s="16"/>
      <c r="P141" s="15"/>
    </row>
    <row r="142" spans="1:16" ht="15">
      <c r="A142" s="29"/>
      <c r="B142" s="3">
        <v>4</v>
      </c>
      <c r="C142" s="3"/>
      <c r="D142" s="15" t="s">
        <v>20</v>
      </c>
      <c r="E142" s="15"/>
      <c r="F142" s="15"/>
      <c r="G142" s="15"/>
      <c r="H142" s="16"/>
      <c r="I142" s="16"/>
      <c r="J142" s="16"/>
      <c r="K142" s="16"/>
      <c r="L142" s="16"/>
      <c r="M142" s="16"/>
      <c r="N142" s="16"/>
      <c r="O142" s="16"/>
      <c r="P142" s="15"/>
    </row>
    <row r="143" spans="1:16" ht="15">
      <c r="A143" s="29"/>
      <c r="B143" s="29"/>
      <c r="C143" s="29"/>
      <c r="D143" s="15" t="s">
        <v>21</v>
      </c>
      <c r="E143" s="15"/>
      <c r="F143" s="15"/>
      <c r="G143" s="15"/>
      <c r="H143" s="16"/>
      <c r="I143" s="16"/>
      <c r="J143" s="16"/>
      <c r="K143" s="16"/>
      <c r="L143" s="16"/>
      <c r="M143" s="16"/>
      <c r="N143" s="16"/>
      <c r="O143" s="16"/>
      <c r="P143" s="15"/>
    </row>
    <row r="144" spans="1:16" ht="15">
      <c r="A144" s="29"/>
      <c r="B144" s="29"/>
      <c r="C144" s="29"/>
      <c r="D144" s="15" t="s">
        <v>22</v>
      </c>
      <c r="E144" s="15"/>
      <c r="F144" s="15"/>
      <c r="G144" s="15"/>
      <c r="H144" s="16"/>
      <c r="I144" s="16"/>
      <c r="J144" s="16"/>
      <c r="K144" s="16"/>
      <c r="L144" s="16"/>
      <c r="M144" s="16"/>
      <c r="N144" s="16"/>
      <c r="O144" s="16"/>
      <c r="P144" s="15"/>
    </row>
    <row r="145" spans="1:16" ht="15">
      <c r="A145" s="29"/>
      <c r="B145" s="29"/>
      <c r="C145" s="29"/>
      <c r="D145" s="15" t="s">
        <v>96</v>
      </c>
      <c r="E145" s="15"/>
      <c r="F145" s="15"/>
      <c r="G145" s="15"/>
      <c r="H145" s="16"/>
      <c r="I145" s="16"/>
      <c r="J145" s="16"/>
      <c r="K145" s="16"/>
      <c r="L145" s="16"/>
      <c r="M145" s="16"/>
      <c r="N145" s="16"/>
      <c r="O145" s="16"/>
      <c r="P145" s="15"/>
    </row>
    <row r="146" spans="1:16" ht="15">
      <c r="A146" s="29"/>
      <c r="B146" s="29"/>
      <c r="C146" s="29"/>
      <c r="D146" s="15" t="s">
        <v>111</v>
      </c>
      <c r="E146" s="15"/>
      <c r="F146" s="15" t="s">
        <v>29</v>
      </c>
      <c r="G146" s="15" t="s">
        <v>46</v>
      </c>
      <c r="H146" s="39">
        <f>J146+L146+N146</f>
        <v>82000</v>
      </c>
      <c r="I146" s="16"/>
      <c r="J146" s="16">
        <v>0</v>
      </c>
      <c r="K146" s="16"/>
      <c r="L146" s="16">
        <v>82000</v>
      </c>
      <c r="M146" s="16"/>
      <c r="N146" s="16">
        <v>0</v>
      </c>
      <c r="O146" s="16"/>
      <c r="P146" s="28" t="s">
        <v>81</v>
      </c>
    </row>
    <row r="148" spans="10:14" ht="15">
      <c r="J148" s="16">
        <f>SUM(J20:J147)</f>
        <v>0</v>
      </c>
      <c r="L148" s="16">
        <f>SUM(L20:L147)</f>
        <v>2213000</v>
      </c>
      <c r="N148" s="16">
        <f>SUM(N20:N147)</f>
        <v>0</v>
      </c>
    </row>
  </sheetData>
  <printOptions/>
  <pageMargins left="0.75" right="0.2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1072"/>
  <sheetViews>
    <sheetView showGridLines="0" showOutlineSymbols="0" zoomScale="75" zoomScaleNormal="75" workbookViewId="0" topLeftCell="G1">
      <selection activeCell="K14" sqref="K14"/>
    </sheetView>
  </sheetViews>
  <sheetFormatPr defaultColWidth="11.421875" defaultRowHeight="12.75"/>
  <cols>
    <col min="1" max="1" width="11.8515625" style="0" customWidth="1"/>
    <col min="2" max="2" width="14.8515625" style="0" customWidth="1"/>
    <col min="3" max="3" width="67.421875" style="0" customWidth="1"/>
    <col min="4" max="4" width="7.8515625" style="0" customWidth="1"/>
    <col min="5" max="5" width="17.421875" style="0" customWidth="1"/>
    <col min="6" max="6" width="19.00390625" style="0" customWidth="1"/>
    <col min="7" max="7" width="15.140625" style="0" customWidth="1"/>
    <col min="8" max="8" width="5.140625" style="0" customWidth="1"/>
    <col min="9" max="9" width="15.8515625" style="0" customWidth="1"/>
    <col min="10" max="10" width="4.57421875" style="0" customWidth="1"/>
    <col min="11" max="11" width="13.7109375" style="0" customWidth="1"/>
    <col min="12" max="12" width="4.57421875" style="0" customWidth="1"/>
    <col min="13" max="13" width="17.140625" style="0" customWidth="1"/>
    <col min="14" max="14" width="4.57421875" style="0" customWidth="1"/>
    <col min="15" max="15" width="19.28125" style="0" customWidth="1"/>
    <col min="16" max="16" width="13.7109375" style="0" customWidth="1"/>
    <col min="17" max="17" width="13.00390625" style="0" customWidth="1"/>
    <col min="18" max="18" width="13.7109375" style="0" customWidth="1"/>
    <col min="19" max="19" width="16.8515625" style="0" customWidth="1"/>
    <col min="20" max="16384" width="10.28125" style="0" customWidth="1"/>
  </cols>
  <sheetData>
    <row r="2" spans="5:15" ht="15.75">
      <c r="E2" s="6" t="s">
        <v>380</v>
      </c>
      <c r="G2" s="6"/>
      <c r="O2" s="6" t="s">
        <v>61</v>
      </c>
    </row>
    <row r="4" spans="4:6" ht="15.75">
      <c r="D4" s="6" t="s">
        <v>24</v>
      </c>
      <c r="F4" s="6"/>
    </row>
    <row r="6" spans="5:15" ht="15.75">
      <c r="E6" t="s">
        <v>7</v>
      </c>
      <c r="O6" s="6" t="s">
        <v>62</v>
      </c>
    </row>
    <row r="8" spans="2:15" ht="15">
      <c r="B8" s="2"/>
      <c r="C8" s="2"/>
      <c r="D8" s="5"/>
      <c r="E8" s="2"/>
      <c r="F8" s="5"/>
      <c r="G8" s="2"/>
      <c r="H8" s="2"/>
      <c r="I8" s="2"/>
      <c r="J8" s="2"/>
      <c r="K8" s="2"/>
      <c r="L8" s="2"/>
      <c r="M8" s="2"/>
      <c r="N8" s="2"/>
      <c r="O8" s="2"/>
    </row>
    <row r="9" spans="2:15" ht="15">
      <c r="B9" s="15"/>
      <c r="C9" s="15"/>
      <c r="D9" s="15"/>
      <c r="E9" s="15" t="s">
        <v>25</v>
      </c>
      <c r="F9" s="15" t="s">
        <v>43</v>
      </c>
      <c r="G9" s="14" t="s">
        <v>55</v>
      </c>
      <c r="H9" s="15"/>
      <c r="I9" s="14" t="s">
        <v>57</v>
      </c>
      <c r="J9" s="15"/>
      <c r="K9" s="14" t="s">
        <v>58</v>
      </c>
      <c r="M9" s="14" t="s">
        <v>58</v>
      </c>
      <c r="O9" s="30" t="s">
        <v>63</v>
      </c>
    </row>
    <row r="10" spans="2:15" ht="15">
      <c r="B10" s="15" t="s">
        <v>3</v>
      </c>
      <c r="C10" s="15" t="s">
        <v>11</v>
      </c>
      <c r="D10" s="15"/>
      <c r="E10" s="15"/>
      <c r="F10" s="15"/>
      <c r="G10" s="14"/>
      <c r="H10" s="15"/>
      <c r="I10" s="14" t="s">
        <v>66</v>
      </c>
      <c r="J10" s="15"/>
      <c r="K10" s="14" t="s">
        <v>59</v>
      </c>
      <c r="M10" s="14" t="s">
        <v>59</v>
      </c>
      <c r="O10" s="30" t="s">
        <v>64</v>
      </c>
    </row>
    <row r="11" spans="5:15" ht="15">
      <c r="E11" s="2" t="s">
        <v>26</v>
      </c>
      <c r="F11" s="2" t="s">
        <v>44</v>
      </c>
      <c r="G11" s="14" t="s">
        <v>56</v>
      </c>
      <c r="I11" s="3">
        <v>2003</v>
      </c>
      <c r="K11" s="14">
        <v>2004</v>
      </c>
      <c r="M11" s="14" t="s">
        <v>381</v>
      </c>
      <c r="O11" s="30" t="s">
        <v>95</v>
      </c>
    </row>
    <row r="12" spans="2:19" ht="15">
      <c r="B12" s="9"/>
      <c r="C12" s="9"/>
      <c r="D12" s="11"/>
      <c r="E12" s="9"/>
      <c r="F12" s="9"/>
      <c r="G12" s="9"/>
      <c r="H12" s="9"/>
      <c r="I12" s="9"/>
      <c r="J12" s="9"/>
      <c r="K12" s="9"/>
      <c r="L12" s="9"/>
      <c r="M12" s="24" t="s">
        <v>60</v>
      </c>
      <c r="N12" s="9"/>
      <c r="O12" s="9"/>
      <c r="S12" s="1"/>
    </row>
    <row r="13" spans="2:19" ht="15.75" thickBot="1">
      <c r="B13" s="25"/>
      <c r="C13" s="25"/>
      <c r="D13" s="26"/>
      <c r="E13" s="25"/>
      <c r="F13" s="25"/>
      <c r="G13" s="25"/>
      <c r="H13" s="25"/>
      <c r="I13" s="25"/>
      <c r="J13" s="25"/>
      <c r="K13" s="25"/>
      <c r="L13" s="25"/>
      <c r="M13" s="27"/>
      <c r="N13" s="25"/>
      <c r="O13" s="25"/>
      <c r="S13" s="1"/>
    </row>
    <row r="14" spans="2:15" ht="17.25" thickBot="1" thickTop="1">
      <c r="B14" s="8" t="s">
        <v>4</v>
      </c>
      <c r="C14" s="7"/>
      <c r="D14" s="10"/>
      <c r="E14" s="7"/>
      <c r="F14" s="7"/>
      <c r="G14" s="8">
        <f>I14+K14+M14</f>
        <v>4051000</v>
      </c>
      <c r="H14" s="8"/>
      <c r="I14" s="8">
        <f>SUM(I16:I21)</f>
        <v>0</v>
      </c>
      <c r="J14" s="8"/>
      <c r="K14" s="8">
        <f>SUM(K16:K21)</f>
        <v>2051000</v>
      </c>
      <c r="L14" s="8"/>
      <c r="M14" s="8">
        <f>SUM(M16:M21)</f>
        <v>2000000</v>
      </c>
      <c r="N14" s="7"/>
      <c r="O14" s="7"/>
    </row>
    <row r="15" ht="13.5" thickTop="1"/>
    <row r="16" spans="1:15" ht="15">
      <c r="A16" s="3" t="s">
        <v>76</v>
      </c>
      <c r="B16" s="14">
        <v>1</v>
      </c>
      <c r="C16" s="15" t="s">
        <v>12</v>
      </c>
      <c r="D16" s="15"/>
      <c r="E16" s="15" t="s">
        <v>27</v>
      </c>
      <c r="F16" s="15" t="s">
        <v>45</v>
      </c>
      <c r="G16" s="16">
        <f>I16+K16+M16</f>
        <v>1000</v>
      </c>
      <c r="H16" s="15"/>
      <c r="I16" s="15">
        <v>0</v>
      </c>
      <c r="J16" s="15"/>
      <c r="K16" s="16">
        <v>1000</v>
      </c>
      <c r="L16" s="15"/>
      <c r="M16" s="15">
        <v>0</v>
      </c>
      <c r="N16" s="15"/>
      <c r="O16" s="28" t="s">
        <v>382</v>
      </c>
    </row>
    <row r="17" spans="3:15" ht="15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7" ht="15">
      <c r="A18" s="3" t="s">
        <v>486</v>
      </c>
      <c r="B18" s="14">
        <v>1</v>
      </c>
      <c r="C18" s="15" t="s">
        <v>485</v>
      </c>
      <c r="D18" s="15"/>
      <c r="E18" s="15" t="s">
        <v>35</v>
      </c>
      <c r="F18" s="15" t="s">
        <v>45</v>
      </c>
      <c r="G18" s="16">
        <f>I18+K18+M18</f>
        <v>4000000</v>
      </c>
      <c r="H18" s="15"/>
      <c r="I18" s="15">
        <v>0</v>
      </c>
      <c r="J18" s="15"/>
      <c r="K18" s="16">
        <v>2000000</v>
      </c>
      <c r="L18" s="15"/>
      <c r="M18" s="16">
        <v>2000000</v>
      </c>
      <c r="N18" s="15"/>
      <c r="O18" s="28" t="s">
        <v>397</v>
      </c>
      <c r="P18" s="16"/>
      <c r="Q18" s="16"/>
    </row>
    <row r="19" spans="3:16" ht="15"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15">
      <c r="A20" s="3" t="s">
        <v>77</v>
      </c>
      <c r="B20" s="14">
        <v>1</v>
      </c>
      <c r="C20" s="15" t="s">
        <v>160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</row>
    <row r="21" spans="3:16" ht="15">
      <c r="C21" s="15" t="s">
        <v>212</v>
      </c>
      <c r="D21" s="15"/>
      <c r="E21" s="15" t="s">
        <v>27</v>
      </c>
      <c r="F21" s="15" t="s">
        <v>45</v>
      </c>
      <c r="G21" s="16">
        <f>I21+K21+M21</f>
        <v>50000</v>
      </c>
      <c r="H21" s="15"/>
      <c r="I21" s="15">
        <v>0</v>
      </c>
      <c r="J21" s="15"/>
      <c r="K21" s="16">
        <f>50000</f>
        <v>50000</v>
      </c>
      <c r="L21" s="15"/>
      <c r="M21" s="15">
        <v>0</v>
      </c>
      <c r="N21" s="15"/>
      <c r="O21" s="28" t="s">
        <v>382</v>
      </c>
      <c r="P21" s="16"/>
    </row>
    <row r="22" spans="3:16" ht="15.75" thickBo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2:16" ht="17.25" thickBot="1" thickTop="1">
      <c r="B23" s="8" t="s">
        <v>5</v>
      </c>
      <c r="C23" s="18"/>
      <c r="D23" s="19"/>
      <c r="E23" s="18"/>
      <c r="F23" s="19"/>
      <c r="G23" s="20">
        <f>I23+K23+M23</f>
        <v>112665000</v>
      </c>
      <c r="H23" s="18"/>
      <c r="I23" s="20">
        <f>SUM(I25:I107)</f>
        <v>0</v>
      </c>
      <c r="J23" s="18"/>
      <c r="K23" s="20">
        <f>SUM(K25:K107)</f>
        <v>14631000</v>
      </c>
      <c r="L23" s="18"/>
      <c r="M23" s="20">
        <f>SUM(M25:M107)</f>
        <v>98034000</v>
      </c>
      <c r="N23" s="18"/>
      <c r="O23" s="18"/>
      <c r="P23" s="16"/>
    </row>
    <row r="24" spans="2:16" ht="15.75" thickTop="1">
      <c r="B24" s="2"/>
      <c r="C24" s="21"/>
      <c r="D24" s="22"/>
      <c r="E24" s="21"/>
      <c r="F24" s="22"/>
      <c r="G24" s="16"/>
      <c r="H24" s="16"/>
      <c r="I24" s="16"/>
      <c r="J24" s="16"/>
      <c r="K24" s="16"/>
      <c r="L24" s="21"/>
      <c r="M24" s="21"/>
      <c r="N24" s="21"/>
      <c r="O24" s="21"/>
      <c r="P24" s="16"/>
    </row>
    <row r="25" spans="1:16" ht="15">
      <c r="A25" s="29" t="s">
        <v>68</v>
      </c>
      <c r="B25" s="14">
        <v>2</v>
      </c>
      <c r="C25" s="15" t="s">
        <v>12</v>
      </c>
      <c r="D25" s="15"/>
      <c r="E25" s="15" t="s">
        <v>27</v>
      </c>
      <c r="F25" s="15" t="s">
        <v>45</v>
      </c>
      <c r="G25" s="16">
        <f>I25+K25+M25</f>
        <v>1000</v>
      </c>
      <c r="H25" s="16"/>
      <c r="I25" s="16">
        <v>0</v>
      </c>
      <c r="J25" s="16"/>
      <c r="K25" s="16">
        <v>1000</v>
      </c>
      <c r="L25" s="16"/>
      <c r="M25" s="15">
        <v>0</v>
      </c>
      <c r="N25" s="15"/>
      <c r="O25" s="28" t="s">
        <v>397</v>
      </c>
      <c r="P25" s="16"/>
    </row>
    <row r="26" spans="1:16" ht="15">
      <c r="A26" s="38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5"/>
      <c r="O26" s="15"/>
      <c r="P26" s="16"/>
    </row>
    <row r="27" spans="1:16" ht="15">
      <c r="A27" s="29" t="s">
        <v>217</v>
      </c>
      <c r="B27" s="14">
        <v>2</v>
      </c>
      <c r="C27" s="15" t="s">
        <v>227</v>
      </c>
      <c r="D27" s="15"/>
      <c r="E27" s="15"/>
      <c r="F27" s="15"/>
      <c r="G27" s="16"/>
      <c r="H27" s="16"/>
      <c r="I27" s="16"/>
      <c r="J27" s="16"/>
      <c r="K27" s="16"/>
      <c r="L27" s="16"/>
      <c r="M27" s="16"/>
      <c r="N27" s="15"/>
      <c r="O27" s="28"/>
      <c r="P27" s="16"/>
    </row>
    <row r="28" spans="1:17" ht="15">
      <c r="A28" s="29"/>
      <c r="B28" s="14"/>
      <c r="C28" s="15" t="s">
        <v>228</v>
      </c>
      <c r="D28" s="15"/>
      <c r="E28" s="15" t="s">
        <v>29</v>
      </c>
      <c r="F28" s="15" t="s">
        <v>46</v>
      </c>
      <c r="G28" s="16">
        <f>I28+K28+M28</f>
        <v>1500000</v>
      </c>
      <c r="H28" s="16"/>
      <c r="I28" s="16">
        <v>0</v>
      </c>
      <c r="J28" s="16"/>
      <c r="K28" s="16">
        <v>500000</v>
      </c>
      <c r="L28" s="16"/>
      <c r="M28" s="16">
        <v>1000000</v>
      </c>
      <c r="N28" s="15"/>
      <c r="O28" s="28" t="s">
        <v>397</v>
      </c>
      <c r="P28" s="16"/>
      <c r="Q28" s="16"/>
    </row>
    <row r="29" spans="1:16" ht="15">
      <c r="A29" s="29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6"/>
      <c r="N29" s="15"/>
      <c r="O29" s="15"/>
      <c r="P29" s="16"/>
    </row>
    <row r="30" spans="1:16" ht="15">
      <c r="A30" s="15" t="s">
        <v>87</v>
      </c>
      <c r="B30" s="14">
        <v>2</v>
      </c>
      <c r="C30" s="15" t="s">
        <v>200</v>
      </c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5"/>
      <c r="P30" s="16"/>
    </row>
    <row r="31" spans="1:16" ht="15">
      <c r="A31" s="15"/>
      <c r="C31" s="15" t="s">
        <v>301</v>
      </c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5"/>
      <c r="P31" s="16"/>
    </row>
    <row r="32" spans="1:17" ht="15">
      <c r="A32" s="15"/>
      <c r="C32" s="15" t="s">
        <v>219</v>
      </c>
      <c r="E32" s="15" t="s">
        <v>29</v>
      </c>
      <c r="F32" s="15" t="s">
        <v>46</v>
      </c>
      <c r="G32" s="16">
        <f>I32+K32+M32</f>
        <v>3000000</v>
      </c>
      <c r="H32" s="16"/>
      <c r="I32" s="16">
        <v>0</v>
      </c>
      <c r="J32" s="16"/>
      <c r="K32" s="16">
        <v>500000</v>
      </c>
      <c r="L32" s="16"/>
      <c r="M32" s="16">
        <v>2500000</v>
      </c>
      <c r="N32" s="16"/>
      <c r="O32" s="28" t="s">
        <v>397</v>
      </c>
      <c r="P32" s="16"/>
      <c r="Q32" s="16"/>
    </row>
    <row r="33" spans="1:16" ht="15">
      <c r="A33" s="15"/>
      <c r="C33" s="15" t="s">
        <v>220</v>
      </c>
      <c r="E33" s="15"/>
      <c r="F33" s="15"/>
      <c r="G33" s="16"/>
      <c r="H33" s="16"/>
      <c r="I33" s="16"/>
      <c r="J33" s="16"/>
      <c r="K33" s="16"/>
      <c r="L33" s="16"/>
      <c r="M33" s="16"/>
      <c r="N33" s="16"/>
      <c r="O33" s="15"/>
      <c r="P33" s="16"/>
    </row>
    <row r="34" spans="1:16" ht="15">
      <c r="A34" s="15"/>
      <c r="C34" s="15"/>
      <c r="D34" s="15"/>
      <c r="E34" s="15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">
      <c r="A35" s="15" t="s">
        <v>129</v>
      </c>
      <c r="B35" s="14">
        <v>2</v>
      </c>
      <c r="C35" s="15" t="s">
        <v>89</v>
      </c>
      <c r="D35" s="15"/>
      <c r="E35" s="15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">
      <c r="A36" s="15"/>
      <c r="C36" s="15" t="s">
        <v>198</v>
      </c>
      <c r="D36" s="15"/>
      <c r="E36" s="15"/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7" ht="15">
      <c r="A37" s="15"/>
      <c r="C37" s="15" t="s">
        <v>199</v>
      </c>
      <c r="D37" s="15"/>
      <c r="E37" s="15" t="s">
        <v>27</v>
      </c>
      <c r="F37" s="15" t="s">
        <v>45</v>
      </c>
      <c r="G37" s="16">
        <f>I37+K37+M37</f>
        <v>2000000</v>
      </c>
      <c r="H37" s="16"/>
      <c r="I37" s="16">
        <v>0</v>
      </c>
      <c r="J37" s="16"/>
      <c r="K37" s="16">
        <v>100000</v>
      </c>
      <c r="L37" s="16"/>
      <c r="M37" s="16">
        <v>1900000</v>
      </c>
      <c r="N37" s="16"/>
      <c r="O37" s="28" t="s">
        <v>397</v>
      </c>
      <c r="P37" s="16"/>
      <c r="Q37" s="16"/>
    </row>
    <row r="38" spans="1:16" ht="15">
      <c r="A38" s="12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5"/>
      <c r="O38" s="15"/>
      <c r="P38" s="16"/>
    </row>
    <row r="39" spans="1:16" ht="15">
      <c r="A39" s="31" t="s">
        <v>69</v>
      </c>
      <c r="B39" s="14">
        <v>2</v>
      </c>
      <c r="C39" s="15" t="s">
        <v>13</v>
      </c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5"/>
      <c r="O39" s="15"/>
      <c r="P39" s="16"/>
    </row>
    <row r="40" spans="1:17" ht="15">
      <c r="A40" s="12"/>
      <c r="C40" s="15" t="s">
        <v>14</v>
      </c>
      <c r="D40" s="15"/>
      <c r="E40" s="15" t="s">
        <v>27</v>
      </c>
      <c r="F40" s="15" t="s">
        <v>45</v>
      </c>
      <c r="G40" s="16">
        <f>I40+K40+M40</f>
        <v>1900000</v>
      </c>
      <c r="H40" s="16"/>
      <c r="I40" s="16">
        <v>0</v>
      </c>
      <c r="J40" s="16"/>
      <c r="K40" s="16">
        <v>100000</v>
      </c>
      <c r="L40" s="16"/>
      <c r="M40" s="16">
        <v>1800000</v>
      </c>
      <c r="N40" s="15"/>
      <c r="O40" s="28" t="s">
        <v>397</v>
      </c>
      <c r="P40" s="16"/>
      <c r="Q40" s="16"/>
    </row>
    <row r="41" spans="1:17" ht="15">
      <c r="A41" s="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</row>
    <row r="42" spans="1:17" ht="15">
      <c r="A42" s="36" t="s">
        <v>142</v>
      </c>
      <c r="B42" s="14">
        <v>2</v>
      </c>
      <c r="C42" s="15" t="s">
        <v>304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</row>
    <row r="43" spans="1:17" ht="15">
      <c r="A43" s="17"/>
      <c r="C43" s="15" t="s">
        <v>303</v>
      </c>
      <c r="D43" s="15"/>
      <c r="E43" s="15"/>
      <c r="F43" s="15"/>
      <c r="G43" s="16"/>
      <c r="H43" s="15"/>
      <c r="I43" s="15"/>
      <c r="J43" s="15"/>
      <c r="K43" s="16"/>
      <c r="L43" s="16"/>
      <c r="M43" s="16"/>
      <c r="N43" s="15"/>
      <c r="O43" s="28"/>
      <c r="P43" s="16"/>
      <c r="Q43" s="16"/>
    </row>
    <row r="44" spans="1:17" ht="15">
      <c r="A44" s="17"/>
      <c r="C44" s="15" t="s">
        <v>302</v>
      </c>
      <c r="D44" s="15"/>
      <c r="E44" s="15" t="s">
        <v>35</v>
      </c>
      <c r="F44" s="15" t="s">
        <v>45</v>
      </c>
      <c r="G44" s="16">
        <f>I44+K44+M44</f>
        <v>8056000</v>
      </c>
      <c r="H44" s="15"/>
      <c r="I44" s="15">
        <v>0</v>
      </c>
      <c r="J44" s="15"/>
      <c r="K44" s="16">
        <v>8056000</v>
      </c>
      <c r="L44" s="16"/>
      <c r="M44" s="16">
        <v>0</v>
      </c>
      <c r="N44" s="15"/>
      <c r="O44" s="28" t="s">
        <v>382</v>
      </c>
      <c r="P44" s="16"/>
      <c r="Q44" s="16"/>
    </row>
    <row r="45" spans="1:17" ht="15">
      <c r="A45" s="17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16"/>
      <c r="N45" s="15"/>
      <c r="O45" s="15"/>
      <c r="P45" s="16"/>
      <c r="Q45" s="16"/>
    </row>
    <row r="46" spans="1:17" ht="15">
      <c r="A46" s="36" t="s">
        <v>143</v>
      </c>
      <c r="B46" s="14">
        <v>2</v>
      </c>
      <c r="C46" s="15" t="s">
        <v>306</v>
      </c>
      <c r="D46" s="15"/>
      <c r="E46" s="15" t="s">
        <v>35</v>
      </c>
      <c r="F46" s="15" t="s">
        <v>45</v>
      </c>
      <c r="G46" s="16">
        <f>I46+K46+M46</f>
        <v>500000</v>
      </c>
      <c r="H46" s="15"/>
      <c r="I46" s="15">
        <v>0</v>
      </c>
      <c r="J46" s="15"/>
      <c r="K46" s="16">
        <v>100000</v>
      </c>
      <c r="L46" s="16"/>
      <c r="M46" s="16">
        <v>400000</v>
      </c>
      <c r="N46" s="15"/>
      <c r="O46" s="28" t="s">
        <v>397</v>
      </c>
      <c r="P46" s="16"/>
      <c r="Q46" s="16"/>
    </row>
    <row r="47" spans="1:17" ht="15">
      <c r="A47" s="29"/>
      <c r="C47" s="15" t="s">
        <v>305</v>
      </c>
      <c r="D47" s="15"/>
      <c r="E47" s="15"/>
      <c r="F47" s="15"/>
      <c r="G47" s="15"/>
      <c r="H47" s="15"/>
      <c r="I47" s="15"/>
      <c r="J47" s="15"/>
      <c r="K47" s="16"/>
      <c r="L47" s="16"/>
      <c r="M47" s="16"/>
      <c r="N47" s="15"/>
      <c r="O47" s="15"/>
      <c r="P47" s="16"/>
      <c r="Q47" s="16"/>
    </row>
    <row r="48" spans="1:17" ht="15">
      <c r="A48" s="29"/>
      <c r="C48" s="15"/>
      <c r="D48" s="15"/>
      <c r="E48" s="15"/>
      <c r="F48" s="15"/>
      <c r="G48" s="15"/>
      <c r="H48" s="15"/>
      <c r="I48" s="15"/>
      <c r="J48" s="15"/>
      <c r="K48" s="16"/>
      <c r="L48" s="16"/>
      <c r="M48" s="16"/>
      <c r="N48" s="15"/>
      <c r="O48" s="15"/>
      <c r="P48" s="16"/>
      <c r="Q48" s="16"/>
    </row>
    <row r="49" spans="1:17" ht="15">
      <c r="A49" s="36" t="s">
        <v>144</v>
      </c>
      <c r="B49" s="14">
        <v>2</v>
      </c>
      <c r="C49" s="15" t="s">
        <v>83</v>
      </c>
      <c r="D49" s="15"/>
      <c r="E49" s="15"/>
      <c r="F49" s="15"/>
      <c r="G49" s="15"/>
      <c r="H49" s="15"/>
      <c r="I49" s="15"/>
      <c r="J49" s="15"/>
      <c r="K49" s="16"/>
      <c r="L49" s="16"/>
      <c r="M49" s="16"/>
      <c r="N49" s="15"/>
      <c r="O49" s="15"/>
      <c r="P49" s="16"/>
      <c r="Q49" s="16"/>
    </row>
    <row r="50" spans="1:17" ht="15">
      <c r="A50" s="29"/>
      <c r="C50" s="15" t="s">
        <v>84</v>
      </c>
      <c r="D50" s="15"/>
      <c r="E50" s="15" t="s">
        <v>35</v>
      </c>
      <c r="F50" s="15" t="s">
        <v>45</v>
      </c>
      <c r="G50" s="16">
        <f>I50+K50+M50</f>
        <v>1700000</v>
      </c>
      <c r="H50" s="15"/>
      <c r="I50" s="15">
        <v>0</v>
      </c>
      <c r="J50" s="15"/>
      <c r="K50" s="16">
        <v>10000</v>
      </c>
      <c r="L50" s="16"/>
      <c r="M50" s="16">
        <v>1690000</v>
      </c>
      <c r="N50" s="15"/>
      <c r="O50" s="28" t="s">
        <v>397</v>
      </c>
      <c r="P50" s="16"/>
      <c r="Q50" s="16"/>
    </row>
    <row r="51" spans="1:17" ht="15">
      <c r="A51" s="29"/>
      <c r="C51" s="15"/>
      <c r="D51" s="15"/>
      <c r="E51" s="15"/>
      <c r="F51" s="15"/>
      <c r="G51" s="15"/>
      <c r="H51" s="15"/>
      <c r="I51" s="15"/>
      <c r="J51" s="15"/>
      <c r="K51" s="16"/>
      <c r="L51" s="16"/>
      <c r="M51" s="16"/>
      <c r="N51" s="15"/>
      <c r="O51" s="15"/>
      <c r="P51" s="16"/>
      <c r="Q51" s="16"/>
    </row>
    <row r="52" spans="1:17" ht="15">
      <c r="A52" s="36" t="s">
        <v>145</v>
      </c>
      <c r="B52" s="14">
        <v>2</v>
      </c>
      <c r="C52" s="15" t="s">
        <v>83</v>
      </c>
      <c r="D52" s="15"/>
      <c r="E52" s="15"/>
      <c r="F52" s="15"/>
      <c r="G52" s="15"/>
      <c r="H52" s="15"/>
      <c r="I52" s="15"/>
      <c r="J52" s="15"/>
      <c r="K52" s="16"/>
      <c r="L52" s="16"/>
      <c r="M52" s="16"/>
      <c r="N52" s="15"/>
      <c r="O52" s="15"/>
      <c r="P52" s="16"/>
      <c r="Q52" s="16"/>
    </row>
    <row r="53" spans="1:17" ht="15">
      <c r="A53" s="29"/>
      <c r="C53" s="15" t="s">
        <v>82</v>
      </c>
      <c r="D53" s="15"/>
      <c r="E53" s="15" t="s">
        <v>35</v>
      </c>
      <c r="F53" s="15" t="s">
        <v>45</v>
      </c>
      <c r="G53" s="16">
        <f>I53+K53+M53</f>
        <v>950000</v>
      </c>
      <c r="H53" s="15"/>
      <c r="I53" s="15">
        <v>0</v>
      </c>
      <c r="J53" s="15"/>
      <c r="K53" s="16">
        <v>10000</v>
      </c>
      <c r="L53" s="16"/>
      <c r="M53" s="16">
        <v>940000</v>
      </c>
      <c r="N53" s="15"/>
      <c r="O53" s="15" t="s">
        <v>397</v>
      </c>
      <c r="P53" s="16"/>
      <c r="Q53" s="16"/>
    </row>
    <row r="54" spans="1:17" ht="15">
      <c r="A54" s="29"/>
      <c r="C54" s="15"/>
      <c r="D54" s="15"/>
      <c r="E54" s="15"/>
      <c r="F54" s="15"/>
      <c r="G54" s="15"/>
      <c r="H54" s="15"/>
      <c r="I54" s="15"/>
      <c r="J54" s="15"/>
      <c r="K54" s="16"/>
      <c r="L54" s="16"/>
      <c r="M54" s="16"/>
      <c r="N54" s="15"/>
      <c r="O54" s="15"/>
      <c r="P54" s="16"/>
      <c r="Q54" s="16"/>
    </row>
    <row r="55" spans="1:17" ht="15">
      <c r="A55" s="30" t="s">
        <v>398</v>
      </c>
      <c r="B55" s="14">
        <v>2</v>
      </c>
      <c r="C55" s="79" t="s">
        <v>399</v>
      </c>
      <c r="D55" s="15"/>
      <c r="E55" s="15"/>
      <c r="F55" s="15"/>
      <c r="G55" s="15"/>
      <c r="H55" s="15"/>
      <c r="I55" s="15"/>
      <c r="J55" s="15"/>
      <c r="K55" s="16"/>
      <c r="L55" s="16"/>
      <c r="M55" s="16"/>
      <c r="N55" s="15"/>
      <c r="O55" s="15"/>
      <c r="P55" s="16"/>
      <c r="Q55" s="16"/>
    </row>
    <row r="56" spans="1:17" ht="15">
      <c r="A56" s="29"/>
      <c r="C56" s="79" t="s">
        <v>400</v>
      </c>
      <c r="D56" s="15"/>
      <c r="E56" s="15" t="s">
        <v>35</v>
      </c>
      <c r="F56" s="15" t="s">
        <v>45</v>
      </c>
      <c r="G56" s="16">
        <f>I56+K56+M56</f>
        <v>3600000</v>
      </c>
      <c r="H56" s="15"/>
      <c r="I56" s="15">
        <v>0</v>
      </c>
      <c r="J56" s="15"/>
      <c r="K56" s="16">
        <v>100000</v>
      </c>
      <c r="L56" s="16"/>
      <c r="M56" s="16">
        <v>3500000</v>
      </c>
      <c r="N56" s="15"/>
      <c r="O56" s="15" t="s">
        <v>397</v>
      </c>
      <c r="P56" s="16"/>
      <c r="Q56" s="16"/>
    </row>
    <row r="57" spans="1:17" ht="15">
      <c r="A57" s="29"/>
      <c r="C57" s="79"/>
      <c r="D57" s="15"/>
      <c r="E57" s="15"/>
      <c r="F57" s="15"/>
      <c r="G57" s="16"/>
      <c r="H57" s="15"/>
      <c r="I57" s="15"/>
      <c r="J57" s="15"/>
      <c r="K57" s="16"/>
      <c r="L57" s="16"/>
      <c r="M57" s="16"/>
      <c r="N57" s="15"/>
      <c r="O57" s="15"/>
      <c r="P57" s="16"/>
      <c r="Q57" s="16"/>
    </row>
    <row r="58" spans="1:17" ht="15">
      <c r="A58" s="29" t="s">
        <v>401</v>
      </c>
      <c r="B58" s="14">
        <v>2</v>
      </c>
      <c r="C58" s="81" t="s">
        <v>402</v>
      </c>
      <c r="D58" s="15"/>
      <c r="E58" s="15"/>
      <c r="F58" s="15"/>
      <c r="G58" s="16"/>
      <c r="H58" s="15"/>
      <c r="I58" s="15"/>
      <c r="J58" s="15"/>
      <c r="K58" s="16"/>
      <c r="L58" s="16"/>
      <c r="M58" s="16"/>
      <c r="N58" s="15"/>
      <c r="O58" s="15"/>
      <c r="P58" s="16"/>
      <c r="Q58" s="16"/>
    </row>
    <row r="59" spans="1:17" ht="15">
      <c r="A59" s="29"/>
      <c r="C59" s="81" t="s">
        <v>403</v>
      </c>
      <c r="D59" s="15"/>
      <c r="E59" s="15" t="s">
        <v>35</v>
      </c>
      <c r="F59" s="15" t="s">
        <v>45</v>
      </c>
      <c r="G59" s="16">
        <f>I59+K59+M59</f>
        <v>3255000</v>
      </c>
      <c r="H59" s="15"/>
      <c r="I59" s="15">
        <v>0</v>
      </c>
      <c r="J59" s="15"/>
      <c r="K59" s="16">
        <v>10000</v>
      </c>
      <c r="L59" s="16"/>
      <c r="M59" s="16">
        <v>3245000</v>
      </c>
      <c r="N59" s="15"/>
      <c r="O59" s="15" t="s">
        <v>397</v>
      </c>
      <c r="P59" s="16"/>
      <c r="Q59" s="16"/>
    </row>
    <row r="60" spans="1:17" ht="15">
      <c r="A60" s="29"/>
      <c r="C60" s="15"/>
      <c r="D60" s="15"/>
      <c r="E60" s="15"/>
      <c r="F60" s="15"/>
      <c r="G60" s="15"/>
      <c r="H60" s="15"/>
      <c r="I60" s="15"/>
      <c r="J60" s="15"/>
      <c r="K60" s="16"/>
      <c r="L60" s="16"/>
      <c r="M60" s="16"/>
      <c r="N60" s="15"/>
      <c r="O60" s="15"/>
      <c r="P60" s="16"/>
      <c r="Q60" s="16"/>
    </row>
    <row r="61" spans="1:17" ht="15">
      <c r="A61" s="29" t="s">
        <v>80</v>
      </c>
      <c r="B61" s="14">
        <v>2</v>
      </c>
      <c r="C61" s="15" t="s">
        <v>85</v>
      </c>
      <c r="D61" s="15"/>
      <c r="E61" s="15"/>
      <c r="F61" s="15"/>
      <c r="G61" s="16"/>
      <c r="H61" s="16"/>
      <c r="I61" s="16"/>
      <c r="J61" s="16"/>
      <c r="K61" s="16"/>
      <c r="L61" s="16"/>
      <c r="M61" s="16"/>
      <c r="N61" s="16"/>
      <c r="O61" s="28"/>
      <c r="P61" s="16"/>
      <c r="Q61" s="16"/>
    </row>
    <row r="62" spans="1:17" ht="15">
      <c r="A62" s="29"/>
      <c r="C62" s="15" t="s">
        <v>190</v>
      </c>
      <c r="D62" s="15"/>
      <c r="E62" s="15"/>
      <c r="F62" s="15"/>
      <c r="G62" s="16"/>
      <c r="H62" s="16"/>
      <c r="I62" s="16"/>
      <c r="J62" s="16"/>
      <c r="K62" s="16"/>
      <c r="L62" s="16"/>
      <c r="M62" s="16"/>
      <c r="N62" s="16"/>
      <c r="O62" s="28"/>
      <c r="P62" s="16"/>
      <c r="Q62" s="16"/>
    </row>
    <row r="63" spans="1:17" ht="15">
      <c r="A63" s="29"/>
      <c r="C63" s="15" t="s">
        <v>191</v>
      </c>
      <c r="D63" s="15"/>
      <c r="E63" s="15"/>
      <c r="F63" s="15"/>
      <c r="G63" s="16"/>
      <c r="H63" s="16"/>
      <c r="I63" s="16"/>
      <c r="J63" s="16"/>
      <c r="K63" s="16"/>
      <c r="L63" s="16"/>
      <c r="M63" s="16"/>
      <c r="N63" s="16"/>
      <c r="O63" s="28"/>
      <c r="P63" s="16"/>
      <c r="Q63" s="16"/>
    </row>
    <row r="64" spans="1:17" ht="15">
      <c r="A64" s="29"/>
      <c r="C64" s="15" t="s">
        <v>192</v>
      </c>
      <c r="D64" s="15"/>
      <c r="E64" s="15" t="s">
        <v>27</v>
      </c>
      <c r="F64" s="15" t="s">
        <v>45</v>
      </c>
      <c r="G64" s="16">
        <f>I64+K64+M64</f>
        <v>6000000</v>
      </c>
      <c r="H64" s="16"/>
      <c r="I64" s="16">
        <v>0</v>
      </c>
      <c r="J64" s="16"/>
      <c r="K64" s="16">
        <v>3000000</v>
      </c>
      <c r="L64" s="16"/>
      <c r="M64" s="16">
        <v>3000000</v>
      </c>
      <c r="N64" s="16"/>
      <c r="O64" s="15" t="s">
        <v>397</v>
      </c>
      <c r="P64" s="16"/>
      <c r="Q64" s="16"/>
    </row>
    <row r="65" spans="1:17" ht="15">
      <c r="A65" s="29"/>
      <c r="C65" s="15"/>
      <c r="D65" s="15"/>
      <c r="E65" s="15"/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ht="15">
      <c r="A66" s="29" t="s">
        <v>216</v>
      </c>
      <c r="B66" s="14">
        <v>2</v>
      </c>
      <c r="C66" s="15" t="s">
        <v>307</v>
      </c>
      <c r="D66" s="15"/>
      <c r="E66" s="15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ht="15">
      <c r="A67" s="29"/>
      <c r="C67" s="15" t="s">
        <v>193</v>
      </c>
      <c r="D67" s="15"/>
      <c r="E67" s="15" t="s">
        <v>27</v>
      </c>
      <c r="F67" s="15" t="s">
        <v>45</v>
      </c>
      <c r="G67" s="16">
        <f>I67+K67+M67</f>
        <v>1100000</v>
      </c>
      <c r="H67" s="16"/>
      <c r="I67" s="16">
        <v>0</v>
      </c>
      <c r="J67" s="16"/>
      <c r="K67" s="16">
        <v>100000</v>
      </c>
      <c r="L67" s="16"/>
      <c r="M67" s="16">
        <v>1000000</v>
      </c>
      <c r="N67" s="16"/>
      <c r="O67" s="15" t="s">
        <v>397</v>
      </c>
      <c r="P67" s="16"/>
      <c r="Q67" s="16"/>
    </row>
    <row r="68" spans="1:17" ht="15">
      <c r="A68" s="29"/>
      <c r="C68" s="15"/>
      <c r="D68" s="15"/>
      <c r="E68" s="15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ht="15">
      <c r="A69" s="29" t="s">
        <v>130</v>
      </c>
      <c r="B69" s="14">
        <v>2</v>
      </c>
      <c r="C69" s="15" t="s">
        <v>308</v>
      </c>
      <c r="D69" s="15"/>
      <c r="E69" s="15"/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5">
      <c r="A70" s="29"/>
      <c r="C70" s="15" t="s">
        <v>201</v>
      </c>
      <c r="D70" s="15"/>
      <c r="E70" s="15" t="s">
        <v>31</v>
      </c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1:17" ht="15">
      <c r="A71" s="29"/>
      <c r="C71" s="15" t="s">
        <v>202</v>
      </c>
      <c r="D71" s="15"/>
      <c r="E71" s="15" t="s">
        <v>32</v>
      </c>
      <c r="F71" s="15" t="s">
        <v>47</v>
      </c>
      <c r="G71" s="16">
        <f>I71+K71+M71</f>
        <v>3800000</v>
      </c>
      <c r="H71" s="16"/>
      <c r="I71" s="16">
        <v>0</v>
      </c>
      <c r="J71" s="16"/>
      <c r="K71" s="16">
        <v>10000</v>
      </c>
      <c r="L71" s="16"/>
      <c r="M71" s="16">
        <v>3790000</v>
      </c>
      <c r="N71" s="16"/>
      <c r="O71" s="15" t="s">
        <v>397</v>
      </c>
      <c r="P71" s="16"/>
      <c r="Q71" s="16"/>
    </row>
    <row r="72" spans="1:17" ht="15">
      <c r="A72" s="29"/>
      <c r="C72" s="15"/>
      <c r="D72" s="15"/>
      <c r="E72" s="15"/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ht="15">
      <c r="A73" s="29" t="s">
        <v>131</v>
      </c>
      <c r="B73" s="14">
        <v>2</v>
      </c>
      <c r="C73" s="15" t="s">
        <v>197</v>
      </c>
      <c r="D73" s="15"/>
      <c r="E73" s="15" t="s">
        <v>33</v>
      </c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3:17" ht="15">
      <c r="C74" s="15" t="s">
        <v>194</v>
      </c>
      <c r="D74" s="15"/>
      <c r="E74" s="15" t="s">
        <v>34</v>
      </c>
      <c r="F74" s="15" t="s">
        <v>48</v>
      </c>
      <c r="G74" s="16">
        <f>I74+K74+M74</f>
        <v>453000</v>
      </c>
      <c r="H74" s="16"/>
      <c r="I74" s="16">
        <v>0</v>
      </c>
      <c r="J74" s="16"/>
      <c r="K74" s="16">
        <v>453000</v>
      </c>
      <c r="L74" s="16"/>
      <c r="M74" s="16">
        <v>0</v>
      </c>
      <c r="N74" s="16"/>
      <c r="O74" s="28" t="s">
        <v>382</v>
      </c>
      <c r="P74" s="16"/>
      <c r="Q74" s="16"/>
    </row>
    <row r="75" spans="3:17" ht="15.75">
      <c r="C75" s="15"/>
      <c r="D75" s="15"/>
      <c r="E75" s="15"/>
      <c r="F75" s="15"/>
      <c r="G75" s="16"/>
      <c r="H75" s="16"/>
      <c r="I75" s="16"/>
      <c r="J75" s="16"/>
      <c r="K75" s="16"/>
      <c r="L75" s="16"/>
      <c r="M75" s="16"/>
      <c r="N75" s="16"/>
      <c r="O75" s="41"/>
      <c r="P75" s="16"/>
      <c r="Q75" s="16"/>
    </row>
    <row r="76" spans="1:17" ht="15">
      <c r="A76" s="29" t="s">
        <v>2</v>
      </c>
      <c r="B76" s="14">
        <v>2</v>
      </c>
      <c r="C76" s="15" t="s">
        <v>15</v>
      </c>
      <c r="D76" s="15"/>
      <c r="E76" s="15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5">
      <c r="A77" s="29"/>
      <c r="C77" s="15" t="s">
        <v>16</v>
      </c>
      <c r="D77" s="15"/>
      <c r="E77" s="15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5">
      <c r="A78" s="29"/>
      <c r="C78" s="15" t="s">
        <v>17</v>
      </c>
      <c r="D78" s="15"/>
      <c r="E78" s="15" t="s">
        <v>27</v>
      </c>
      <c r="F78" s="15" t="s">
        <v>45</v>
      </c>
      <c r="G78" s="16">
        <f>I78+K78+M78</f>
        <v>2850000</v>
      </c>
      <c r="H78" s="16"/>
      <c r="I78" s="16">
        <v>0</v>
      </c>
      <c r="J78" s="16"/>
      <c r="K78" s="16">
        <v>450000</v>
      </c>
      <c r="L78" s="16"/>
      <c r="M78" s="16">
        <v>2400000</v>
      </c>
      <c r="N78" s="16"/>
      <c r="O78" s="15" t="s">
        <v>397</v>
      </c>
      <c r="P78" s="16"/>
      <c r="Q78" s="16"/>
    </row>
    <row r="79" spans="1:17" ht="15">
      <c r="A79" s="31"/>
      <c r="C79" s="15"/>
      <c r="D79" s="15"/>
      <c r="E79" s="15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5">
      <c r="A80" s="36" t="s">
        <v>146</v>
      </c>
      <c r="B80" s="14">
        <v>2</v>
      </c>
      <c r="C80" s="15" t="s">
        <v>488</v>
      </c>
      <c r="D80" s="15"/>
      <c r="E80" s="15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5">
      <c r="A81" s="36"/>
      <c r="C81" s="15" t="s">
        <v>194</v>
      </c>
      <c r="D81" s="15"/>
      <c r="E81" s="15" t="s">
        <v>65</v>
      </c>
      <c r="F81" s="15" t="s">
        <v>86</v>
      </c>
      <c r="G81" s="16">
        <f>I81+K81+M81</f>
        <v>21660000</v>
      </c>
      <c r="H81" s="16"/>
      <c r="I81" s="16">
        <v>0</v>
      </c>
      <c r="J81" s="16"/>
      <c r="K81" s="16">
        <v>10000</v>
      </c>
      <c r="L81" s="16"/>
      <c r="M81" s="16">
        <v>21650000</v>
      </c>
      <c r="N81" s="16"/>
      <c r="O81" s="15" t="s">
        <v>397</v>
      </c>
      <c r="P81" s="16"/>
      <c r="Q81" s="16"/>
    </row>
    <row r="82" spans="1:17" ht="15">
      <c r="A82" s="36"/>
      <c r="C82" s="15"/>
      <c r="D82" s="15"/>
      <c r="E82" s="15"/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5">
      <c r="A83" s="36" t="s">
        <v>147</v>
      </c>
      <c r="B83" s="14">
        <v>2</v>
      </c>
      <c r="C83" s="15" t="s">
        <v>104</v>
      </c>
      <c r="D83" s="15"/>
      <c r="E83" s="15"/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5">
      <c r="A84" s="40"/>
      <c r="C84" s="15" t="s">
        <v>489</v>
      </c>
      <c r="D84" s="15"/>
      <c r="E84" s="15"/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5">
      <c r="A85" s="40"/>
      <c r="C85" s="15" t="s">
        <v>490</v>
      </c>
      <c r="D85" s="15"/>
      <c r="E85" s="15" t="s">
        <v>38</v>
      </c>
      <c r="F85" s="15" t="s">
        <v>105</v>
      </c>
      <c r="G85" s="16">
        <f>I85+K85+M85</f>
        <v>2200000</v>
      </c>
      <c r="H85" s="16"/>
      <c r="I85" s="16">
        <v>0</v>
      </c>
      <c r="J85" s="16"/>
      <c r="K85" s="16">
        <v>100000</v>
      </c>
      <c r="L85" s="16"/>
      <c r="M85" s="16">
        <v>2100000</v>
      </c>
      <c r="N85" s="16"/>
      <c r="O85" s="15" t="s">
        <v>397</v>
      </c>
      <c r="P85" s="16"/>
      <c r="Q85" s="16"/>
    </row>
    <row r="86" spans="1:17" ht="15">
      <c r="A86" s="36"/>
      <c r="C86" s="15"/>
      <c r="D86" s="15"/>
      <c r="E86" s="15"/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5">
      <c r="A87" s="36" t="s">
        <v>148</v>
      </c>
      <c r="B87" s="14">
        <v>2</v>
      </c>
      <c r="C87" s="15" t="s">
        <v>195</v>
      </c>
      <c r="D87" s="15"/>
      <c r="E87" s="15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1:17" ht="15">
      <c r="A88" s="36"/>
      <c r="C88" s="15" t="s">
        <v>196</v>
      </c>
      <c r="D88" s="15"/>
      <c r="E88" s="15" t="s">
        <v>38</v>
      </c>
      <c r="F88" s="15" t="s">
        <v>50</v>
      </c>
      <c r="G88" s="16">
        <f>I88+K88+M88</f>
        <v>4300000</v>
      </c>
      <c r="H88" s="16"/>
      <c r="I88" s="16">
        <v>0</v>
      </c>
      <c r="J88" s="16"/>
      <c r="K88" s="16">
        <v>10000</v>
      </c>
      <c r="L88" s="16"/>
      <c r="M88" s="16">
        <v>4290000</v>
      </c>
      <c r="N88" s="16"/>
      <c r="O88" s="15" t="s">
        <v>397</v>
      </c>
      <c r="P88" s="16"/>
      <c r="Q88" s="16"/>
    </row>
    <row r="89" spans="1:17" ht="15">
      <c r="A89" s="36"/>
      <c r="C89" s="15"/>
      <c r="D89" s="15"/>
      <c r="E89" s="15"/>
      <c r="F89" s="15"/>
      <c r="G89" s="16"/>
      <c r="H89" s="16"/>
      <c r="I89" s="16"/>
      <c r="J89" s="16"/>
      <c r="K89" s="16"/>
      <c r="L89" s="16"/>
      <c r="M89" s="16"/>
      <c r="N89" s="16"/>
      <c r="O89" s="15"/>
      <c r="P89" s="16"/>
      <c r="Q89" s="16"/>
    </row>
    <row r="90" spans="1:17" ht="15">
      <c r="A90" s="36" t="s">
        <v>221</v>
      </c>
      <c r="B90" s="14">
        <v>2</v>
      </c>
      <c r="C90" s="15" t="s">
        <v>222</v>
      </c>
      <c r="D90" s="15"/>
      <c r="E90" s="15"/>
      <c r="F90" s="15"/>
      <c r="G90" s="16"/>
      <c r="H90" s="16"/>
      <c r="I90" s="16"/>
      <c r="J90" s="16"/>
      <c r="K90" s="16"/>
      <c r="L90" s="16"/>
      <c r="M90" s="16"/>
      <c r="N90" s="16"/>
      <c r="O90" s="15"/>
      <c r="P90" s="16"/>
      <c r="Q90" s="16"/>
    </row>
    <row r="91" spans="1:17" ht="15">
      <c r="A91" s="36"/>
      <c r="C91" s="15" t="s">
        <v>223</v>
      </c>
      <c r="D91" s="15"/>
      <c r="E91" s="15" t="s">
        <v>218</v>
      </c>
      <c r="F91" s="15" t="s">
        <v>224</v>
      </c>
      <c r="G91" s="16">
        <f>I91+K91+M91</f>
        <v>950000</v>
      </c>
      <c r="H91" s="16"/>
      <c r="I91" s="16">
        <v>0</v>
      </c>
      <c r="J91" s="16"/>
      <c r="K91" s="16">
        <v>10000</v>
      </c>
      <c r="L91" s="16"/>
      <c r="M91" s="16">
        <v>940000</v>
      </c>
      <c r="N91" s="16"/>
      <c r="O91" s="15" t="s">
        <v>397</v>
      </c>
      <c r="P91" s="16"/>
      <c r="Q91" s="16"/>
    </row>
    <row r="92" spans="1:17" ht="15">
      <c r="A92" s="36"/>
      <c r="C92" s="15"/>
      <c r="D92" s="15"/>
      <c r="E92" s="15"/>
      <c r="F92" s="15"/>
      <c r="G92" s="16"/>
      <c r="H92" s="16"/>
      <c r="I92" s="16"/>
      <c r="J92" s="16"/>
      <c r="K92" s="16"/>
      <c r="L92" s="16"/>
      <c r="M92" s="16"/>
      <c r="N92" s="16"/>
      <c r="O92" s="15"/>
      <c r="P92" s="16"/>
      <c r="Q92" s="16"/>
    </row>
    <row r="93" spans="1:17" ht="15">
      <c r="A93" s="77" t="s">
        <v>404</v>
      </c>
      <c r="B93" s="78">
        <v>2</v>
      </c>
      <c r="C93" s="79" t="s">
        <v>417</v>
      </c>
      <c r="D93" s="15"/>
      <c r="E93" s="15"/>
      <c r="F93" s="16"/>
      <c r="G93" s="16">
        <f>I93+K93+M93</f>
        <v>3500000</v>
      </c>
      <c r="H93" s="16"/>
      <c r="I93" s="16">
        <v>0</v>
      </c>
      <c r="J93" s="16"/>
      <c r="K93" s="16">
        <v>100000</v>
      </c>
      <c r="L93" s="16"/>
      <c r="M93" s="16">
        <v>3400000</v>
      </c>
      <c r="N93" s="16"/>
      <c r="O93" s="15" t="s">
        <v>397</v>
      </c>
      <c r="P93" s="16"/>
      <c r="Q93" s="16"/>
    </row>
    <row r="94" spans="1:17" ht="15">
      <c r="A94" s="77"/>
      <c r="B94" s="78"/>
      <c r="C94" s="79" t="s">
        <v>416</v>
      </c>
      <c r="D94" s="15"/>
      <c r="E94" s="15" t="s">
        <v>38</v>
      </c>
      <c r="F94" s="16" t="s">
        <v>487</v>
      </c>
      <c r="G94" s="16"/>
      <c r="H94" s="16"/>
      <c r="I94" s="16"/>
      <c r="J94" s="16"/>
      <c r="K94" s="16"/>
      <c r="L94" s="16"/>
      <c r="M94" s="16"/>
      <c r="N94" s="16"/>
      <c r="O94" s="15"/>
      <c r="P94" s="16"/>
      <c r="Q94" s="16"/>
    </row>
    <row r="95" spans="1:17" ht="15">
      <c r="A95" s="80"/>
      <c r="B95" s="80"/>
      <c r="C95" s="82"/>
      <c r="D95" s="15"/>
      <c r="E95" s="15"/>
      <c r="F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ht="15">
      <c r="A96" s="83" t="s">
        <v>405</v>
      </c>
      <c r="B96" s="78">
        <v>2</v>
      </c>
      <c r="C96" s="79" t="s">
        <v>419</v>
      </c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5"/>
      <c r="P96" s="16"/>
      <c r="Q96" s="16"/>
    </row>
    <row r="97" spans="1:17" ht="15">
      <c r="A97" s="83"/>
      <c r="B97" s="78"/>
      <c r="C97" s="79" t="s">
        <v>418</v>
      </c>
      <c r="D97" s="15"/>
      <c r="E97" s="15" t="s">
        <v>29</v>
      </c>
      <c r="F97" s="16" t="s">
        <v>46</v>
      </c>
      <c r="G97" s="16">
        <f>I97+K97+M97</f>
        <v>24300000</v>
      </c>
      <c r="H97" s="16"/>
      <c r="I97" s="16">
        <v>0</v>
      </c>
      <c r="J97" s="16"/>
      <c r="K97" s="16">
        <v>100000</v>
      </c>
      <c r="L97" s="16"/>
      <c r="M97" s="16">
        <v>24200000</v>
      </c>
      <c r="N97" s="16"/>
      <c r="O97" s="15" t="s">
        <v>397</v>
      </c>
      <c r="P97" s="16"/>
      <c r="Q97" s="16"/>
    </row>
    <row r="98" spans="1:17" ht="15">
      <c r="A98" s="80"/>
      <c r="B98" s="78"/>
      <c r="C98" s="80"/>
      <c r="D98" s="15"/>
      <c r="E98" s="15"/>
      <c r="F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ht="15">
      <c r="A99" s="80" t="s">
        <v>406</v>
      </c>
      <c r="B99" s="78">
        <v>2</v>
      </c>
      <c r="C99" s="81" t="s">
        <v>407</v>
      </c>
      <c r="D99" s="15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5"/>
      <c r="P99" s="16"/>
      <c r="Q99" s="16"/>
    </row>
    <row r="100" spans="1:17" ht="15">
      <c r="A100" s="80"/>
      <c r="B100" s="80"/>
      <c r="C100" s="80" t="s">
        <v>408</v>
      </c>
      <c r="D100" s="15"/>
      <c r="E100" s="15" t="s">
        <v>29</v>
      </c>
      <c r="F100" s="16" t="s">
        <v>46</v>
      </c>
      <c r="G100" s="16">
        <f>I100+K100+M100</f>
        <v>13000000</v>
      </c>
      <c r="H100" s="16"/>
      <c r="I100" s="16">
        <v>0</v>
      </c>
      <c r="J100" s="16"/>
      <c r="K100" s="16">
        <v>500000</v>
      </c>
      <c r="L100" s="16"/>
      <c r="M100" s="16">
        <v>12500000</v>
      </c>
      <c r="N100" s="16"/>
      <c r="O100" s="15" t="s">
        <v>397</v>
      </c>
      <c r="P100" s="16"/>
      <c r="Q100" s="16"/>
    </row>
    <row r="101" spans="1:17" ht="15">
      <c r="A101" s="80"/>
      <c r="B101" s="80"/>
      <c r="C101" s="80"/>
      <c r="D101" s="15"/>
      <c r="E101" s="15"/>
      <c r="F101" s="16"/>
      <c r="G101" s="16"/>
      <c r="H101" s="16"/>
      <c r="I101" s="16"/>
      <c r="J101" s="16"/>
      <c r="K101" s="16"/>
      <c r="L101" s="16"/>
      <c r="M101" s="16"/>
      <c r="N101" s="16"/>
      <c r="O101" s="15"/>
      <c r="P101" s="16"/>
      <c r="Q101" s="16"/>
    </row>
    <row r="102" spans="1:17" ht="15.75">
      <c r="A102" s="97" t="s">
        <v>495</v>
      </c>
      <c r="B102" s="14">
        <v>2</v>
      </c>
      <c r="C102" s="15" t="s">
        <v>492</v>
      </c>
      <c r="D102" s="15"/>
      <c r="E102" s="15"/>
      <c r="F102" s="16"/>
      <c r="G102" s="16"/>
      <c r="H102" s="16"/>
      <c r="I102" s="16"/>
      <c r="J102" s="16"/>
      <c r="K102" s="16"/>
      <c r="L102" s="16"/>
      <c r="M102" s="16"/>
      <c r="N102" s="16"/>
      <c r="O102" s="15"/>
      <c r="P102" s="16"/>
      <c r="Q102" s="16"/>
    </row>
    <row r="103" spans="1:17" ht="15">
      <c r="A103" s="30"/>
      <c r="C103" s="15" t="s">
        <v>493</v>
      </c>
      <c r="D103" s="15"/>
      <c r="E103" s="15"/>
      <c r="F103" s="16"/>
      <c r="G103" s="16"/>
      <c r="H103" s="16"/>
      <c r="I103" s="16"/>
      <c r="J103" s="16"/>
      <c r="K103" s="16"/>
      <c r="L103" s="16"/>
      <c r="M103" s="16"/>
      <c r="N103" s="16"/>
      <c r="O103" s="15"/>
      <c r="P103" s="16"/>
      <c r="Q103" s="16"/>
    </row>
    <row r="104" spans="1:17" ht="15">
      <c r="A104" s="30"/>
      <c r="C104" s="15" t="s">
        <v>494</v>
      </c>
      <c r="D104" s="15"/>
      <c r="E104" s="15" t="s">
        <v>40</v>
      </c>
      <c r="F104" s="16" t="s">
        <v>52</v>
      </c>
      <c r="G104" s="16">
        <f>I104+K104+M104</f>
        <v>1790000</v>
      </c>
      <c r="H104" s="16"/>
      <c r="I104" s="16">
        <v>0</v>
      </c>
      <c r="J104" s="16"/>
      <c r="K104" s="16">
        <v>1000</v>
      </c>
      <c r="L104" s="16"/>
      <c r="M104" s="16">
        <v>1789000</v>
      </c>
      <c r="N104" s="16"/>
      <c r="O104" s="15" t="s">
        <v>397</v>
      </c>
      <c r="P104" s="16"/>
      <c r="Q104" s="16"/>
    </row>
    <row r="105" spans="1:17" ht="15">
      <c r="A105" s="30"/>
      <c r="C105" s="15"/>
      <c r="D105" s="15"/>
      <c r="E105" s="15"/>
      <c r="F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ht="15">
      <c r="A106" s="29" t="s">
        <v>88</v>
      </c>
      <c r="B106" s="14">
        <v>2</v>
      </c>
      <c r="C106" s="15" t="s">
        <v>160</v>
      </c>
      <c r="D106" s="15"/>
      <c r="E106" s="15"/>
      <c r="F106" s="15"/>
      <c r="G106" s="16"/>
      <c r="H106" s="16"/>
      <c r="I106" s="16"/>
      <c r="J106" s="16"/>
      <c r="K106" s="16"/>
      <c r="M106" s="16"/>
      <c r="N106" s="16"/>
      <c r="O106" s="16"/>
      <c r="P106" s="16"/>
      <c r="Q106" s="16"/>
    </row>
    <row r="107" spans="1:17" ht="15">
      <c r="A107" s="32"/>
      <c r="C107" s="15" t="s">
        <v>212</v>
      </c>
      <c r="D107" s="15"/>
      <c r="E107" s="15" t="s">
        <v>27</v>
      </c>
      <c r="F107" s="15" t="s">
        <v>45</v>
      </c>
      <c r="G107" s="16">
        <f>I107+K107+M107</f>
        <v>300000</v>
      </c>
      <c r="H107" s="16"/>
      <c r="I107" s="16">
        <v>0</v>
      </c>
      <c r="J107" s="16"/>
      <c r="K107" s="16">
        <f>900000-600000</f>
        <v>300000</v>
      </c>
      <c r="L107" s="16"/>
      <c r="M107" s="16">
        <v>0</v>
      </c>
      <c r="N107" s="16"/>
      <c r="O107" s="30">
        <v>2004</v>
      </c>
      <c r="P107" s="16"/>
      <c r="Q107" s="16"/>
    </row>
    <row r="108" spans="1:17" ht="15.75" thickBot="1">
      <c r="A108" s="32"/>
      <c r="C108" s="15"/>
      <c r="D108" s="15"/>
      <c r="E108" s="15"/>
      <c r="F108" s="1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ht="17.25" thickBot="1" thickTop="1">
      <c r="A109" s="32"/>
      <c r="B109" s="8" t="s">
        <v>6</v>
      </c>
      <c r="C109" s="18"/>
      <c r="D109" s="19"/>
      <c r="E109" s="18"/>
      <c r="F109" s="19"/>
      <c r="G109" s="98">
        <f>I109+K109+M109</f>
        <v>14628000</v>
      </c>
      <c r="H109" s="23"/>
      <c r="I109" s="98">
        <f>SUM(I112:I138)</f>
        <v>0</v>
      </c>
      <c r="J109" s="23"/>
      <c r="K109" s="98">
        <f>SUM(K112:K138)</f>
        <v>2996000</v>
      </c>
      <c r="L109" s="23"/>
      <c r="M109" s="98">
        <f>SUM(M112:M138)</f>
        <v>11632000</v>
      </c>
      <c r="N109" s="23"/>
      <c r="O109" s="23"/>
      <c r="P109" s="16"/>
      <c r="Q109" s="16"/>
    </row>
    <row r="110" spans="1:17" ht="16.5" thickTop="1">
      <c r="A110" s="32"/>
      <c r="B110" s="43"/>
      <c r="C110" s="44"/>
      <c r="D110" s="45"/>
      <c r="E110" s="44"/>
      <c r="F110" s="45"/>
      <c r="G110" s="46"/>
      <c r="H110" s="46"/>
      <c r="I110" s="46"/>
      <c r="J110" s="46"/>
      <c r="K110" s="46"/>
      <c r="L110" s="46"/>
      <c r="M110" s="46"/>
      <c r="N110" s="46"/>
      <c r="O110" s="46"/>
      <c r="P110" s="16"/>
      <c r="Q110" s="16"/>
    </row>
    <row r="111" spans="1:17" ht="15">
      <c r="A111" s="15" t="s">
        <v>103</v>
      </c>
      <c r="B111" s="14">
        <v>3</v>
      </c>
      <c r="C111" s="15" t="s">
        <v>18</v>
      </c>
      <c r="D111" s="15"/>
      <c r="E111" s="15"/>
      <c r="F111" s="15"/>
      <c r="G111" s="16"/>
      <c r="H111" s="16"/>
      <c r="I111" s="16"/>
      <c r="J111" s="16"/>
      <c r="K111" s="53"/>
      <c r="L111" s="16"/>
      <c r="M111" s="16"/>
      <c r="N111" s="15"/>
      <c r="O111" s="16"/>
      <c r="P111" s="16"/>
      <c r="Q111" s="16"/>
    </row>
    <row r="112" spans="1:17" ht="15">
      <c r="A112" s="15"/>
      <c r="C112" s="15" t="s">
        <v>309</v>
      </c>
      <c r="D112" s="15"/>
      <c r="E112" s="30"/>
      <c r="F112" s="30"/>
      <c r="G112" s="16"/>
      <c r="H112" s="16"/>
      <c r="I112" s="16"/>
      <c r="J112" s="16"/>
      <c r="K112" s="53"/>
      <c r="L112" s="16"/>
      <c r="M112" s="16"/>
      <c r="N112" s="15"/>
      <c r="O112" s="16"/>
      <c r="P112" s="16"/>
      <c r="Q112" s="16"/>
    </row>
    <row r="113" spans="1:17" ht="15">
      <c r="A113" s="15"/>
      <c r="C113" s="15" t="s">
        <v>310</v>
      </c>
      <c r="D113" s="15"/>
      <c r="E113" s="30" t="s">
        <v>30</v>
      </c>
      <c r="F113" s="30" t="s">
        <v>30</v>
      </c>
      <c r="G113" s="53">
        <f>I113+K113+M113</f>
        <v>491000</v>
      </c>
      <c r="H113" s="53"/>
      <c r="I113" s="53">
        <v>0</v>
      </c>
      <c r="J113" s="16"/>
      <c r="K113" s="53">
        <v>245000</v>
      </c>
      <c r="L113" s="53"/>
      <c r="M113" s="53">
        <v>246000</v>
      </c>
      <c r="N113" s="15"/>
      <c r="O113" s="15" t="s">
        <v>397</v>
      </c>
      <c r="P113" s="16"/>
      <c r="Q113" s="16"/>
    </row>
    <row r="114" spans="1:17" ht="15.75">
      <c r="A114" s="54"/>
      <c r="C114" s="55"/>
      <c r="D114" s="55"/>
      <c r="E114" s="56"/>
      <c r="F114" s="56"/>
      <c r="G114" s="53"/>
      <c r="H114" s="53"/>
      <c r="I114" s="53"/>
      <c r="J114" s="16"/>
      <c r="K114" s="53"/>
      <c r="L114" s="53"/>
      <c r="M114" s="53"/>
      <c r="N114" s="16"/>
      <c r="O114" s="16"/>
      <c r="P114" s="16"/>
      <c r="Q114" s="16"/>
    </row>
    <row r="115" spans="1:17" ht="15">
      <c r="A115" s="57" t="s">
        <v>70</v>
      </c>
      <c r="B115" s="14">
        <v>3</v>
      </c>
      <c r="C115" s="15" t="s">
        <v>67</v>
      </c>
      <c r="D115" s="15"/>
      <c r="E115" s="30"/>
      <c r="F115" s="30"/>
      <c r="G115" s="53"/>
      <c r="H115" s="53"/>
      <c r="I115" s="53"/>
      <c r="J115" s="16"/>
      <c r="K115" s="53"/>
      <c r="L115" s="53"/>
      <c r="M115" s="53"/>
      <c r="N115" s="16"/>
      <c r="O115" s="16"/>
      <c r="P115" s="16"/>
      <c r="Q115" s="16"/>
    </row>
    <row r="116" spans="1:17" ht="15">
      <c r="A116" s="57"/>
      <c r="C116" s="15" t="s">
        <v>189</v>
      </c>
      <c r="D116" s="15"/>
      <c r="E116" s="30" t="s">
        <v>28</v>
      </c>
      <c r="F116" s="30" t="s">
        <v>49</v>
      </c>
      <c r="G116" s="53"/>
      <c r="H116" s="53"/>
      <c r="I116" s="53"/>
      <c r="J116" s="16"/>
      <c r="K116" s="53"/>
      <c r="L116" s="53"/>
      <c r="M116" s="53"/>
      <c r="N116" s="16"/>
      <c r="O116" s="16"/>
      <c r="P116" s="16"/>
      <c r="Q116" s="16"/>
    </row>
    <row r="117" spans="1:17" ht="15">
      <c r="A117" s="57"/>
      <c r="C117" s="15" t="s">
        <v>311</v>
      </c>
      <c r="D117" s="15"/>
      <c r="E117" s="30" t="s">
        <v>37</v>
      </c>
      <c r="F117" s="30" t="s">
        <v>36</v>
      </c>
      <c r="G117" s="53">
        <f>I117+K117+M117</f>
        <v>2025000</v>
      </c>
      <c r="H117" s="53"/>
      <c r="I117" s="53">
        <v>0</v>
      </c>
      <c r="J117" s="16"/>
      <c r="K117" s="53">
        <v>100000</v>
      </c>
      <c r="L117" s="53"/>
      <c r="M117" s="53">
        <v>1925000</v>
      </c>
      <c r="N117" s="16"/>
      <c r="O117" s="15" t="s">
        <v>397</v>
      </c>
      <c r="P117" s="16"/>
      <c r="Q117" s="16"/>
    </row>
    <row r="118" spans="1:17" ht="15">
      <c r="A118" s="57"/>
      <c r="C118" s="15"/>
      <c r="D118" s="15"/>
      <c r="E118" s="30"/>
      <c r="F118" s="30"/>
      <c r="G118" s="53"/>
      <c r="H118" s="53"/>
      <c r="I118" s="53"/>
      <c r="J118" s="16"/>
      <c r="K118" s="53"/>
      <c r="L118" s="53"/>
      <c r="M118" s="53"/>
      <c r="N118" s="16"/>
      <c r="O118" s="15"/>
      <c r="P118" s="16"/>
      <c r="Q118" s="16"/>
    </row>
    <row r="119" spans="1:17" ht="15">
      <c r="A119" s="57" t="s">
        <v>346</v>
      </c>
      <c r="B119" s="14">
        <v>3</v>
      </c>
      <c r="C119" s="58" t="s">
        <v>229</v>
      </c>
      <c r="D119" s="58"/>
      <c r="E119" s="59"/>
      <c r="F119" s="59"/>
      <c r="G119" s="60"/>
      <c r="H119" s="53"/>
      <c r="I119" s="53"/>
      <c r="J119" s="16"/>
      <c r="K119" s="53"/>
      <c r="L119" s="53"/>
      <c r="M119" s="53"/>
      <c r="N119" s="16"/>
      <c r="O119" s="15"/>
      <c r="P119" s="16"/>
      <c r="Q119" s="16"/>
    </row>
    <row r="120" spans="1:17" ht="15">
      <c r="A120" s="57"/>
      <c r="C120" s="58" t="s">
        <v>230</v>
      </c>
      <c r="D120" s="58"/>
      <c r="E120" s="59"/>
      <c r="F120" s="59"/>
      <c r="G120" s="60"/>
      <c r="H120" s="53"/>
      <c r="I120" s="53"/>
      <c r="J120" s="16"/>
      <c r="K120" s="53"/>
      <c r="L120" s="53"/>
      <c r="M120" s="53"/>
      <c r="N120" s="16"/>
      <c r="O120" s="15"/>
      <c r="P120" s="16"/>
      <c r="Q120" s="16"/>
    </row>
    <row r="121" spans="1:17" ht="15">
      <c r="A121" s="57"/>
      <c r="C121" s="58" t="s">
        <v>312</v>
      </c>
      <c r="D121" s="58"/>
      <c r="E121" s="59" t="s">
        <v>29</v>
      </c>
      <c r="F121" s="59" t="s">
        <v>46</v>
      </c>
      <c r="G121" s="53">
        <f>I121+K121+M121</f>
        <v>840000</v>
      </c>
      <c r="H121" s="53"/>
      <c r="I121" s="53">
        <v>0</v>
      </c>
      <c r="J121" s="16"/>
      <c r="K121" s="53">
        <v>840000</v>
      </c>
      <c r="L121" s="53"/>
      <c r="M121" s="53">
        <v>0</v>
      </c>
      <c r="N121" s="16"/>
      <c r="O121" s="30">
        <v>2004</v>
      </c>
      <c r="P121" s="16"/>
      <c r="Q121" s="16"/>
    </row>
    <row r="122" spans="1:17" ht="15">
      <c r="A122" s="57"/>
      <c r="C122" s="15"/>
      <c r="D122" s="15"/>
      <c r="E122" s="30"/>
      <c r="F122" s="30"/>
      <c r="G122" s="53"/>
      <c r="H122" s="53"/>
      <c r="I122" s="53"/>
      <c r="J122" s="16"/>
      <c r="K122" s="53"/>
      <c r="L122" s="53"/>
      <c r="M122" s="53"/>
      <c r="N122" s="16"/>
      <c r="O122" s="15"/>
      <c r="P122" s="16"/>
      <c r="Q122" s="16"/>
    </row>
    <row r="123" spans="1:17" ht="15">
      <c r="A123" s="57" t="s">
        <v>71</v>
      </c>
      <c r="B123" s="14">
        <v>3</v>
      </c>
      <c r="C123" s="15" t="s">
        <v>12</v>
      </c>
      <c r="D123" s="15"/>
      <c r="E123" s="30" t="s">
        <v>27</v>
      </c>
      <c r="F123" s="30" t="s">
        <v>45</v>
      </c>
      <c r="G123" s="53">
        <f>I123+K123+M123</f>
        <v>1000</v>
      </c>
      <c r="H123" s="53"/>
      <c r="I123" s="53">
        <v>0</v>
      </c>
      <c r="J123" s="16"/>
      <c r="K123" s="53">
        <v>1000</v>
      </c>
      <c r="L123" s="53"/>
      <c r="M123" s="53">
        <v>0</v>
      </c>
      <c r="N123" s="16"/>
      <c r="O123" s="30">
        <v>2004</v>
      </c>
      <c r="P123" s="16"/>
      <c r="Q123" s="16"/>
    </row>
    <row r="124" spans="1:17" ht="15">
      <c r="A124" s="57"/>
      <c r="C124" s="15"/>
      <c r="D124" s="15"/>
      <c r="E124" s="30"/>
      <c r="F124" s="30"/>
      <c r="G124" s="53"/>
      <c r="H124" s="53"/>
      <c r="I124" s="53"/>
      <c r="J124" s="16"/>
      <c r="K124" s="53"/>
      <c r="L124" s="53"/>
      <c r="M124" s="53"/>
      <c r="N124" s="16"/>
      <c r="O124" s="16"/>
      <c r="P124" s="16"/>
      <c r="Q124" s="16"/>
    </row>
    <row r="125" spans="1:17" ht="15">
      <c r="A125" s="57" t="s">
        <v>72</v>
      </c>
      <c r="B125" s="14">
        <v>3</v>
      </c>
      <c r="C125" s="15" t="s">
        <v>19</v>
      </c>
      <c r="D125" s="15"/>
      <c r="E125" s="30" t="s">
        <v>28</v>
      </c>
      <c r="F125" s="30" t="s">
        <v>49</v>
      </c>
      <c r="G125" s="53"/>
      <c r="H125" s="53"/>
      <c r="I125" s="53"/>
      <c r="J125" s="16"/>
      <c r="K125" s="53"/>
      <c r="L125" s="53"/>
      <c r="M125" s="53"/>
      <c r="N125" s="16"/>
      <c r="O125" s="16"/>
      <c r="P125" s="16"/>
      <c r="Q125" s="16"/>
    </row>
    <row r="126" spans="1:17" ht="18" customHeight="1">
      <c r="A126" s="57"/>
      <c r="C126" s="15" t="s">
        <v>79</v>
      </c>
      <c r="D126" s="15"/>
      <c r="E126" s="30" t="s">
        <v>37</v>
      </c>
      <c r="F126" s="30" t="s">
        <v>36</v>
      </c>
      <c r="G126" s="53">
        <f>I126+K126+M126</f>
        <v>1131000</v>
      </c>
      <c r="H126" s="53"/>
      <c r="I126" s="53">
        <v>0</v>
      </c>
      <c r="J126" s="16"/>
      <c r="K126" s="53">
        <v>10000</v>
      </c>
      <c r="L126" s="53"/>
      <c r="M126" s="53">
        <v>1121000</v>
      </c>
      <c r="N126" s="16"/>
      <c r="O126" s="15" t="s">
        <v>397</v>
      </c>
      <c r="P126" s="16"/>
      <c r="Q126" s="16"/>
    </row>
    <row r="127" spans="1:17" ht="15">
      <c r="A127" s="57"/>
      <c r="C127" s="15"/>
      <c r="D127" s="15"/>
      <c r="E127" s="30" t="s">
        <v>7</v>
      </c>
      <c r="F127" s="30" t="s">
        <v>7</v>
      </c>
      <c r="G127" s="53" t="s">
        <v>7</v>
      </c>
      <c r="H127" s="53"/>
      <c r="I127" s="53" t="s">
        <v>7</v>
      </c>
      <c r="J127" s="16"/>
      <c r="K127" s="53" t="s">
        <v>7</v>
      </c>
      <c r="L127" s="53"/>
      <c r="M127" s="53" t="s">
        <v>7</v>
      </c>
      <c r="N127" s="16"/>
      <c r="O127" s="16" t="s">
        <v>7</v>
      </c>
      <c r="P127" s="16"/>
      <c r="Q127" s="16"/>
    </row>
    <row r="128" spans="1:17" ht="15">
      <c r="A128" s="15" t="s">
        <v>156</v>
      </c>
      <c r="B128" s="14">
        <v>3</v>
      </c>
      <c r="C128" s="15" t="s">
        <v>158</v>
      </c>
      <c r="D128" s="15"/>
      <c r="E128" s="30"/>
      <c r="F128" s="30"/>
      <c r="G128" s="61"/>
      <c r="H128" s="61"/>
      <c r="I128" s="61"/>
      <c r="J128" s="39"/>
      <c r="K128" s="61"/>
      <c r="L128" s="53"/>
      <c r="M128" s="53"/>
      <c r="N128" s="16"/>
      <c r="O128" s="15"/>
      <c r="P128" s="16"/>
      <c r="Q128" s="16"/>
    </row>
    <row r="129" spans="1:17" ht="15">
      <c r="A129" s="15"/>
      <c r="C129" s="15" t="s">
        <v>159</v>
      </c>
      <c r="D129" s="15"/>
      <c r="E129" s="30"/>
      <c r="F129" s="30"/>
      <c r="G129" s="61"/>
      <c r="H129" s="61"/>
      <c r="I129" s="61"/>
      <c r="J129" s="39"/>
      <c r="K129" s="61"/>
      <c r="L129" s="53"/>
      <c r="M129" s="53"/>
      <c r="N129" s="16"/>
      <c r="O129" s="15"/>
      <c r="P129" s="16"/>
      <c r="Q129" s="16"/>
    </row>
    <row r="130" spans="1:17" ht="15">
      <c r="A130" s="15"/>
      <c r="C130" s="15" t="s">
        <v>313</v>
      </c>
      <c r="D130" s="15"/>
      <c r="E130" s="30"/>
      <c r="F130" s="30"/>
      <c r="G130" s="61"/>
      <c r="H130" s="61"/>
      <c r="I130" s="61"/>
      <c r="J130" s="39"/>
      <c r="K130" s="61"/>
      <c r="L130" s="53"/>
      <c r="M130" s="53"/>
      <c r="N130" s="16"/>
      <c r="O130" s="15"/>
      <c r="P130" s="16"/>
      <c r="Q130" s="16"/>
    </row>
    <row r="131" spans="1:17" ht="15">
      <c r="A131" s="15"/>
      <c r="C131" s="15" t="s">
        <v>314</v>
      </c>
      <c r="D131" s="15"/>
      <c r="E131" s="30" t="s">
        <v>29</v>
      </c>
      <c r="F131" s="30" t="s">
        <v>29</v>
      </c>
      <c r="G131" s="61">
        <f>I131+K131+M131</f>
        <v>8840000</v>
      </c>
      <c r="H131" s="61"/>
      <c r="I131" s="61">
        <v>0</v>
      </c>
      <c r="J131" s="39"/>
      <c r="K131" s="61">
        <v>500000</v>
      </c>
      <c r="L131" s="53"/>
      <c r="M131" s="53">
        <v>8340000</v>
      </c>
      <c r="N131" s="16"/>
      <c r="O131" s="15" t="s">
        <v>397</v>
      </c>
      <c r="P131" s="16"/>
      <c r="Q131" s="16"/>
    </row>
    <row r="132" spans="1:17" ht="15">
      <c r="A132" s="57"/>
      <c r="E132" s="32"/>
      <c r="F132" s="32"/>
      <c r="G132" s="62"/>
      <c r="H132" s="62"/>
      <c r="I132" s="62"/>
      <c r="K132" s="62"/>
      <c r="L132" s="62"/>
      <c r="M132" s="62"/>
      <c r="P132" s="16"/>
      <c r="Q132" s="16"/>
    </row>
    <row r="133" spans="1:17" ht="15">
      <c r="A133" s="57" t="s">
        <v>347</v>
      </c>
      <c r="B133" s="14">
        <v>3</v>
      </c>
      <c r="C133" s="58" t="s">
        <v>231</v>
      </c>
      <c r="D133" s="58"/>
      <c r="E133" s="59"/>
      <c r="F133" s="59"/>
      <c r="G133" s="60"/>
      <c r="H133" s="60"/>
      <c r="I133" s="60"/>
      <c r="J133" s="63"/>
      <c r="K133" s="60"/>
      <c r="L133" s="60"/>
      <c r="M133" s="62"/>
      <c r="P133" s="16"/>
      <c r="Q133" s="16"/>
    </row>
    <row r="134" spans="1:17" ht="15">
      <c r="A134" s="57"/>
      <c r="C134" s="58" t="s">
        <v>315</v>
      </c>
      <c r="D134" s="58"/>
      <c r="E134" s="59"/>
      <c r="F134" s="59"/>
      <c r="G134" s="60"/>
      <c r="H134" s="64"/>
      <c r="I134" s="64"/>
      <c r="J134" s="65"/>
      <c r="K134" s="64"/>
      <c r="L134" s="64"/>
      <c r="M134" s="62"/>
      <c r="P134" s="16"/>
      <c r="Q134" s="16"/>
    </row>
    <row r="135" spans="1:17" ht="15">
      <c r="A135" s="57"/>
      <c r="C135" s="58" t="s">
        <v>316</v>
      </c>
      <c r="D135" s="58"/>
      <c r="E135" s="59" t="s">
        <v>29</v>
      </c>
      <c r="F135" s="59" t="s">
        <v>46</v>
      </c>
      <c r="G135" s="61">
        <f>I135+K135+M135</f>
        <v>1200000</v>
      </c>
      <c r="H135" s="64"/>
      <c r="I135" s="61">
        <v>0</v>
      </c>
      <c r="J135" s="63"/>
      <c r="K135" s="64">
        <v>1200000</v>
      </c>
      <c r="L135" s="62"/>
      <c r="M135" s="53">
        <v>0</v>
      </c>
      <c r="O135" s="30">
        <v>2004</v>
      </c>
      <c r="P135" s="16"/>
      <c r="Q135" s="16"/>
    </row>
    <row r="136" spans="1:17" ht="15">
      <c r="A136" s="57"/>
      <c r="E136" s="32"/>
      <c r="F136" s="32"/>
      <c r="G136" s="62"/>
      <c r="H136" s="62"/>
      <c r="I136" s="62"/>
      <c r="K136" s="62"/>
      <c r="L136" s="62"/>
      <c r="M136" s="62"/>
      <c r="P136" s="16"/>
      <c r="Q136" s="16"/>
    </row>
    <row r="137" spans="1:17" ht="15">
      <c r="A137" s="57" t="s">
        <v>379</v>
      </c>
      <c r="B137" s="14">
        <v>3</v>
      </c>
      <c r="C137" s="15" t="s">
        <v>160</v>
      </c>
      <c r="D137" s="15"/>
      <c r="E137" s="30"/>
      <c r="F137" s="30"/>
      <c r="G137" s="53"/>
      <c r="H137" s="53"/>
      <c r="I137" s="53"/>
      <c r="J137" s="16"/>
      <c r="K137" s="53"/>
      <c r="L137" s="53"/>
      <c r="M137" s="53"/>
      <c r="N137" s="16"/>
      <c r="O137" s="16"/>
      <c r="P137" s="16"/>
      <c r="Q137" s="16"/>
    </row>
    <row r="138" spans="1:17" ht="15">
      <c r="A138" s="32"/>
      <c r="B138" s="32"/>
      <c r="C138" s="15" t="s">
        <v>212</v>
      </c>
      <c r="D138" s="15"/>
      <c r="E138" s="30" t="s">
        <v>27</v>
      </c>
      <c r="F138" s="30" t="s">
        <v>51</v>
      </c>
      <c r="G138" s="53">
        <f>I138+K138+M138</f>
        <v>100000</v>
      </c>
      <c r="H138" s="53"/>
      <c r="I138" s="53">
        <v>0</v>
      </c>
      <c r="J138" s="16"/>
      <c r="K138" s="53">
        <v>100000</v>
      </c>
      <c r="L138" s="53"/>
      <c r="M138" s="53">
        <v>0</v>
      </c>
      <c r="N138" s="16"/>
      <c r="O138" s="30">
        <v>2004</v>
      </c>
      <c r="P138" s="16"/>
      <c r="Q138" s="16"/>
    </row>
    <row r="139" spans="1:17" ht="15.75" thickBot="1">
      <c r="A139" s="32"/>
      <c r="B139" s="32"/>
      <c r="C139" s="15"/>
      <c r="D139" s="15"/>
      <c r="E139" s="30"/>
      <c r="F139" s="30"/>
      <c r="G139" s="53"/>
      <c r="H139" s="53"/>
      <c r="I139" s="53"/>
      <c r="J139" s="16"/>
      <c r="K139" s="53"/>
      <c r="L139" s="53"/>
      <c r="M139" s="53"/>
      <c r="N139" s="16"/>
      <c r="O139" s="30"/>
      <c r="P139" s="16"/>
      <c r="Q139" s="16"/>
    </row>
    <row r="140" spans="1:17" ht="17.25" thickBot="1" thickTop="1">
      <c r="A140" s="34"/>
      <c r="B140" s="8" t="s">
        <v>8</v>
      </c>
      <c r="C140" s="18"/>
      <c r="D140" s="19"/>
      <c r="E140" s="18"/>
      <c r="F140" s="19"/>
      <c r="G140" s="98">
        <f>I140+K140+M140</f>
        <v>90802600</v>
      </c>
      <c r="H140" s="23"/>
      <c r="I140" s="98">
        <f>SUM(I142:I439)</f>
        <v>1700000</v>
      </c>
      <c r="J140" s="23"/>
      <c r="K140" s="98">
        <f>SUM(K142:K439)</f>
        <v>30184000</v>
      </c>
      <c r="L140" s="23"/>
      <c r="M140" s="98">
        <f>SUM(M142:M439)</f>
        <v>58918600</v>
      </c>
      <c r="N140" s="23"/>
      <c r="O140" s="23"/>
      <c r="P140" s="16"/>
      <c r="Q140" s="16"/>
    </row>
    <row r="141" spans="1:17" ht="16.5" thickTop="1">
      <c r="A141" s="34"/>
      <c r="B141" s="43"/>
      <c r="C141" s="44"/>
      <c r="D141" s="45"/>
      <c r="E141" s="44"/>
      <c r="F141" s="45"/>
      <c r="G141" s="46"/>
      <c r="H141" s="46"/>
      <c r="I141" s="46"/>
      <c r="J141" s="46"/>
      <c r="K141" s="46"/>
      <c r="L141" s="46"/>
      <c r="M141" s="46"/>
      <c r="N141" s="46"/>
      <c r="O141" s="46"/>
      <c r="P141" s="16"/>
      <c r="Q141" s="16"/>
    </row>
    <row r="142" spans="1:17" ht="15.75">
      <c r="A142" s="56" t="s">
        <v>73</v>
      </c>
      <c r="B142" s="14">
        <v>4</v>
      </c>
      <c r="C142" s="15" t="s">
        <v>161</v>
      </c>
      <c r="D142" s="15"/>
      <c r="E142" s="30"/>
      <c r="F142" s="30"/>
      <c r="G142" s="53"/>
      <c r="H142" s="53"/>
      <c r="I142" s="53"/>
      <c r="J142" s="16"/>
      <c r="K142" s="53"/>
      <c r="L142" s="53"/>
      <c r="M142" s="53"/>
      <c r="N142" s="16"/>
      <c r="O142" s="16"/>
      <c r="P142" s="16"/>
      <c r="Q142" s="16"/>
    </row>
    <row r="143" spans="1:17" ht="15">
      <c r="A143" s="57"/>
      <c r="C143" s="15" t="s">
        <v>162</v>
      </c>
      <c r="D143" s="15"/>
      <c r="E143" s="30" t="s">
        <v>29</v>
      </c>
      <c r="F143" s="30" t="s">
        <v>46</v>
      </c>
      <c r="G143" s="53">
        <f>I143+K143+M143</f>
        <v>596000</v>
      </c>
      <c r="H143" s="53"/>
      <c r="I143" s="53">
        <v>0</v>
      </c>
      <c r="J143" s="16"/>
      <c r="K143" s="53">
        <v>10000</v>
      </c>
      <c r="L143" s="53"/>
      <c r="M143" s="53">
        <v>586000</v>
      </c>
      <c r="N143" s="16"/>
      <c r="O143" s="15" t="s">
        <v>397</v>
      </c>
      <c r="P143" s="16"/>
      <c r="Q143" s="16"/>
    </row>
    <row r="144" spans="1:17" ht="15">
      <c r="A144" s="57"/>
      <c r="C144" s="15"/>
      <c r="D144" s="15"/>
      <c r="E144" s="30"/>
      <c r="F144" s="30"/>
      <c r="G144" s="53"/>
      <c r="H144" s="53"/>
      <c r="I144" s="53"/>
      <c r="J144" s="16"/>
      <c r="K144" s="53"/>
      <c r="L144" s="53"/>
      <c r="M144" s="53"/>
      <c r="N144" s="16"/>
      <c r="O144" s="16"/>
      <c r="P144" s="16"/>
      <c r="Q144" s="16"/>
    </row>
    <row r="145" spans="1:17" ht="15.75">
      <c r="A145" s="93" t="s">
        <v>102</v>
      </c>
      <c r="B145" s="14">
        <v>4</v>
      </c>
      <c r="C145" s="15" t="s">
        <v>161</v>
      </c>
      <c r="D145" s="15"/>
      <c r="E145" s="30"/>
      <c r="F145" s="30"/>
      <c r="G145" s="53"/>
      <c r="H145" s="53"/>
      <c r="I145" s="53"/>
      <c r="J145" s="16"/>
      <c r="K145" s="53"/>
      <c r="L145" s="53"/>
      <c r="M145" s="53"/>
      <c r="N145" s="16"/>
      <c r="O145" s="16"/>
      <c r="P145" s="16"/>
      <c r="Q145" s="16"/>
    </row>
    <row r="146" spans="1:17" ht="15">
      <c r="A146" s="15"/>
      <c r="C146" s="15" t="s">
        <v>232</v>
      </c>
      <c r="D146" s="15"/>
      <c r="E146" s="30" t="s">
        <v>29</v>
      </c>
      <c r="F146" s="30" t="s">
        <v>46</v>
      </c>
      <c r="G146" s="53">
        <f>I146+K146+M146</f>
        <v>2318000</v>
      </c>
      <c r="H146" s="53"/>
      <c r="I146" s="53">
        <v>0</v>
      </c>
      <c r="J146" s="16"/>
      <c r="K146" s="53">
        <v>500000</v>
      </c>
      <c r="L146" s="53"/>
      <c r="M146" s="53">
        <v>1818000</v>
      </c>
      <c r="N146" s="16"/>
      <c r="O146" s="15" t="s">
        <v>397</v>
      </c>
      <c r="P146" s="16"/>
      <c r="Q146" s="16"/>
    </row>
    <row r="147" spans="1:17" ht="15">
      <c r="A147" s="57"/>
      <c r="C147" s="15"/>
      <c r="D147" s="15"/>
      <c r="E147" s="30"/>
      <c r="F147" s="30"/>
      <c r="G147" s="53"/>
      <c r="H147" s="53"/>
      <c r="I147" s="53"/>
      <c r="J147" s="16"/>
      <c r="K147" s="53"/>
      <c r="L147" s="53"/>
      <c r="M147" s="53"/>
      <c r="N147" s="16"/>
      <c r="O147" s="16"/>
      <c r="P147" s="16"/>
      <c r="Q147" s="16"/>
    </row>
    <row r="148" spans="1:17" ht="15.75">
      <c r="A148" s="56" t="s">
        <v>74</v>
      </c>
      <c r="B148" s="14">
        <v>4</v>
      </c>
      <c r="C148" s="15" t="s">
        <v>203</v>
      </c>
      <c r="D148" s="15"/>
      <c r="E148" s="30"/>
      <c r="F148" s="30"/>
      <c r="G148" s="53"/>
      <c r="H148" s="53"/>
      <c r="I148" s="53"/>
      <c r="J148" s="16"/>
      <c r="K148" s="53"/>
      <c r="L148" s="53"/>
      <c r="M148" s="53"/>
      <c r="N148" s="16"/>
      <c r="O148" s="16"/>
      <c r="P148" s="16"/>
      <c r="Q148" s="16"/>
    </row>
    <row r="149" spans="1:17" ht="15">
      <c r="A149" s="57"/>
      <c r="C149" s="15" t="s">
        <v>164</v>
      </c>
      <c r="D149" s="15"/>
      <c r="E149" s="30"/>
      <c r="F149" s="30"/>
      <c r="G149" s="53"/>
      <c r="H149" s="53"/>
      <c r="I149" s="53"/>
      <c r="J149" s="16"/>
      <c r="K149" s="53"/>
      <c r="L149" s="53"/>
      <c r="M149" s="53"/>
      <c r="N149" s="16"/>
      <c r="O149" s="16"/>
      <c r="P149" s="16"/>
      <c r="Q149" s="16"/>
    </row>
    <row r="150" spans="1:17" ht="15">
      <c r="A150" s="57"/>
      <c r="C150" s="15" t="s">
        <v>165</v>
      </c>
      <c r="D150" s="15"/>
      <c r="E150" s="30"/>
      <c r="F150" s="30"/>
      <c r="G150" s="53"/>
      <c r="H150" s="53"/>
      <c r="I150" s="53"/>
      <c r="J150" s="16"/>
      <c r="K150" s="53"/>
      <c r="L150" s="53"/>
      <c r="M150" s="53"/>
      <c r="N150" s="16"/>
      <c r="O150" s="16"/>
      <c r="P150" s="16"/>
      <c r="Q150" s="16"/>
    </row>
    <row r="151" spans="1:17" ht="15">
      <c r="A151" s="57"/>
      <c r="C151" s="15" t="s">
        <v>166</v>
      </c>
      <c r="D151" s="15"/>
      <c r="E151" s="30" t="s">
        <v>29</v>
      </c>
      <c r="F151" s="30" t="s">
        <v>46</v>
      </c>
      <c r="G151" s="53">
        <f>I151+K151+M151</f>
        <v>1065000</v>
      </c>
      <c r="H151" s="53"/>
      <c r="I151" s="53">
        <v>0</v>
      </c>
      <c r="J151" s="16"/>
      <c r="K151" s="53">
        <v>50000</v>
      </c>
      <c r="L151" s="53"/>
      <c r="M151" s="53">
        <v>1015000</v>
      </c>
      <c r="N151" s="16"/>
      <c r="O151" s="15" t="s">
        <v>397</v>
      </c>
      <c r="P151" s="16"/>
      <c r="Q151" s="16"/>
    </row>
    <row r="152" spans="1:17" ht="15">
      <c r="A152" s="57"/>
      <c r="C152" s="15"/>
      <c r="D152" s="15"/>
      <c r="E152" s="32"/>
      <c r="F152" s="32"/>
      <c r="G152" s="62"/>
      <c r="H152" s="62"/>
      <c r="I152" s="62"/>
      <c r="K152" s="53"/>
      <c r="L152" s="62"/>
      <c r="M152" s="62"/>
      <c r="P152" s="16"/>
      <c r="Q152" s="16"/>
    </row>
    <row r="153" spans="1:17" ht="15.75">
      <c r="A153" s="56" t="s">
        <v>75</v>
      </c>
      <c r="B153" s="14">
        <v>4</v>
      </c>
      <c r="C153" s="15" t="s">
        <v>163</v>
      </c>
      <c r="D153" s="15"/>
      <c r="E153" s="30"/>
      <c r="F153" s="30"/>
      <c r="G153" s="53"/>
      <c r="H153" s="53"/>
      <c r="I153" s="53"/>
      <c r="J153" s="16"/>
      <c r="K153" s="53"/>
      <c r="L153" s="53"/>
      <c r="M153" s="53"/>
      <c r="N153" s="16"/>
      <c r="O153" s="16"/>
      <c r="P153" s="16"/>
      <c r="Q153" s="16"/>
    </row>
    <row r="154" spans="1:17" ht="15">
      <c r="A154" s="57"/>
      <c r="C154" s="15" t="s">
        <v>317</v>
      </c>
      <c r="D154" s="15"/>
      <c r="E154" s="30"/>
      <c r="F154" s="30"/>
      <c r="G154" s="53"/>
      <c r="H154" s="53"/>
      <c r="I154" s="53"/>
      <c r="J154" s="16"/>
      <c r="K154" s="53"/>
      <c r="L154" s="53"/>
      <c r="M154" s="53"/>
      <c r="N154" s="16"/>
      <c r="O154" s="16"/>
      <c r="P154" s="16"/>
      <c r="Q154" s="16"/>
    </row>
    <row r="155" spans="1:17" ht="15">
      <c r="A155" s="57"/>
      <c r="C155" s="15" t="s">
        <v>182</v>
      </c>
      <c r="D155" s="15"/>
      <c r="E155" s="30"/>
      <c r="F155" s="30"/>
      <c r="G155" s="53"/>
      <c r="H155" s="53"/>
      <c r="I155" s="53"/>
      <c r="J155" s="16"/>
      <c r="K155" s="53"/>
      <c r="L155" s="53"/>
      <c r="M155" s="53"/>
      <c r="N155" s="16"/>
      <c r="O155" s="16"/>
      <c r="P155" s="16"/>
      <c r="Q155" s="16"/>
    </row>
    <row r="156" spans="1:17" ht="15">
      <c r="A156" s="57"/>
      <c r="C156" s="15" t="s">
        <v>318</v>
      </c>
      <c r="D156" s="15"/>
      <c r="E156" s="30" t="s">
        <v>29</v>
      </c>
      <c r="F156" s="30" t="s">
        <v>46</v>
      </c>
      <c r="G156" s="53">
        <f>I156+K156+M156</f>
        <v>2175000</v>
      </c>
      <c r="H156" s="53"/>
      <c r="I156" s="53">
        <v>0</v>
      </c>
      <c r="J156" s="16"/>
      <c r="K156" s="53">
        <v>1000000</v>
      </c>
      <c r="L156" s="53"/>
      <c r="M156" s="53">
        <v>1175000</v>
      </c>
      <c r="N156" s="16"/>
      <c r="O156" s="28" t="s">
        <v>397</v>
      </c>
      <c r="P156" s="16"/>
      <c r="Q156" s="16"/>
    </row>
    <row r="157" spans="1:17" ht="15">
      <c r="A157" s="57"/>
      <c r="C157" s="15"/>
      <c r="D157" s="15"/>
      <c r="E157" s="30"/>
      <c r="F157" s="30"/>
      <c r="G157" s="53"/>
      <c r="H157" s="53"/>
      <c r="I157" s="53"/>
      <c r="J157" s="16"/>
      <c r="K157" s="53"/>
      <c r="L157" s="53"/>
      <c r="M157" s="53"/>
      <c r="N157" s="16"/>
      <c r="O157" s="16"/>
      <c r="P157" s="16"/>
      <c r="Q157" s="16"/>
    </row>
    <row r="158" spans="1:17" ht="15.75">
      <c r="A158" s="56" t="s">
        <v>132</v>
      </c>
      <c r="B158" s="14">
        <v>4</v>
      </c>
      <c r="C158" s="15" t="s">
        <v>168</v>
      </c>
      <c r="D158" s="15"/>
      <c r="E158" s="30" t="s">
        <v>39</v>
      </c>
      <c r="F158" s="30" t="s">
        <v>49</v>
      </c>
      <c r="G158" s="53"/>
      <c r="H158" s="53"/>
      <c r="I158" s="53"/>
      <c r="J158" s="16"/>
      <c r="K158" s="53"/>
      <c r="L158" s="53"/>
      <c r="M158" s="53"/>
      <c r="N158" s="16"/>
      <c r="O158" s="16"/>
      <c r="P158" s="16"/>
      <c r="Q158" s="16"/>
    </row>
    <row r="159" spans="1:17" ht="15">
      <c r="A159" s="57"/>
      <c r="C159" s="15" t="s">
        <v>167</v>
      </c>
      <c r="D159" s="15"/>
      <c r="E159" s="30" t="s">
        <v>37</v>
      </c>
      <c r="F159" s="30" t="s">
        <v>36</v>
      </c>
      <c r="G159" s="53">
        <f>I159+K159+M159</f>
        <v>97000</v>
      </c>
      <c r="H159" s="53"/>
      <c r="I159" s="53">
        <v>0</v>
      </c>
      <c r="J159" s="16"/>
      <c r="K159" s="53">
        <v>38000</v>
      </c>
      <c r="L159" s="53"/>
      <c r="M159" s="53">
        <v>59000</v>
      </c>
      <c r="N159" s="16"/>
      <c r="O159" s="15" t="s">
        <v>397</v>
      </c>
      <c r="P159" s="16"/>
      <c r="Q159" s="16"/>
    </row>
    <row r="160" spans="1:17" ht="15">
      <c r="A160" s="57"/>
      <c r="C160" s="15"/>
      <c r="D160" s="15"/>
      <c r="E160" s="30"/>
      <c r="F160" s="30"/>
      <c r="G160" s="53"/>
      <c r="H160" s="53"/>
      <c r="I160" s="53"/>
      <c r="J160" s="16"/>
      <c r="K160" s="53"/>
      <c r="L160" s="53"/>
      <c r="M160" s="53"/>
      <c r="N160" s="16"/>
      <c r="O160" s="16"/>
      <c r="P160" s="16"/>
      <c r="Q160" s="16"/>
    </row>
    <row r="161" spans="1:17" ht="15.75">
      <c r="A161" s="56" t="s">
        <v>90</v>
      </c>
      <c r="B161" s="14">
        <v>4</v>
      </c>
      <c r="C161" s="15" t="s">
        <v>161</v>
      </c>
      <c r="D161" s="15"/>
      <c r="E161" s="30"/>
      <c r="F161" s="30"/>
      <c r="G161" s="66"/>
      <c r="H161" s="66"/>
      <c r="I161" s="66"/>
      <c r="J161" s="15"/>
      <c r="K161" s="53"/>
      <c r="L161" s="66"/>
      <c r="M161" s="53"/>
      <c r="N161" s="16"/>
      <c r="O161" s="16"/>
      <c r="P161" s="16"/>
      <c r="Q161" s="16"/>
    </row>
    <row r="162" spans="3:17" ht="15">
      <c r="C162" s="15" t="s">
        <v>169</v>
      </c>
      <c r="D162" s="15"/>
      <c r="E162" s="30" t="s">
        <v>29</v>
      </c>
      <c r="F162" s="30" t="s">
        <v>46</v>
      </c>
      <c r="G162" s="53">
        <f>I162+K162+M162</f>
        <v>435000</v>
      </c>
      <c r="H162" s="53"/>
      <c r="I162" s="53">
        <v>0</v>
      </c>
      <c r="J162" s="37"/>
      <c r="K162" s="53">
        <v>200000</v>
      </c>
      <c r="L162" s="53"/>
      <c r="M162" s="53">
        <v>235000</v>
      </c>
      <c r="N162" s="16"/>
      <c r="O162" s="28" t="s">
        <v>397</v>
      </c>
      <c r="P162" s="16"/>
      <c r="Q162" s="16"/>
    </row>
    <row r="163" spans="1:17" ht="15">
      <c r="A163" s="57"/>
      <c r="C163" s="15"/>
      <c r="D163" s="15"/>
      <c r="E163" s="30"/>
      <c r="F163" s="30"/>
      <c r="G163" s="53"/>
      <c r="H163" s="53"/>
      <c r="I163" s="53"/>
      <c r="J163" s="16"/>
      <c r="K163" s="53"/>
      <c r="L163" s="53"/>
      <c r="M163" s="53"/>
      <c r="N163" s="16"/>
      <c r="O163" s="16"/>
      <c r="P163" s="16"/>
      <c r="Q163" s="16"/>
    </row>
    <row r="164" spans="1:17" ht="15.75">
      <c r="A164" s="93" t="s">
        <v>0</v>
      </c>
      <c r="B164" s="14">
        <v>4</v>
      </c>
      <c r="C164" s="15" t="s">
        <v>170</v>
      </c>
      <c r="D164" s="15"/>
      <c r="E164" s="30"/>
      <c r="F164" s="30"/>
      <c r="G164" s="53"/>
      <c r="H164" s="53"/>
      <c r="I164" s="53"/>
      <c r="J164" s="16"/>
      <c r="K164" s="53"/>
      <c r="L164" s="53"/>
      <c r="M164" s="53"/>
      <c r="N164" s="16"/>
      <c r="O164" s="16"/>
      <c r="P164" s="16"/>
      <c r="Q164" s="16"/>
    </row>
    <row r="165" spans="1:17" ht="15">
      <c r="A165" s="15"/>
      <c r="C165" s="15" t="s">
        <v>171</v>
      </c>
      <c r="D165" s="15"/>
      <c r="E165" s="30" t="s">
        <v>35</v>
      </c>
      <c r="F165" s="30" t="s">
        <v>45</v>
      </c>
      <c r="G165" s="53">
        <f>I165+K165+M165</f>
        <v>750000</v>
      </c>
      <c r="H165" s="53"/>
      <c r="I165" s="53">
        <v>700000</v>
      </c>
      <c r="J165" s="16"/>
      <c r="K165" s="53">
        <v>50000</v>
      </c>
      <c r="L165" s="53"/>
      <c r="M165" s="53">
        <v>0</v>
      </c>
      <c r="N165" s="16"/>
      <c r="O165" s="15" t="s">
        <v>420</v>
      </c>
      <c r="P165" s="16"/>
      <c r="Q165" s="16"/>
    </row>
    <row r="166" spans="1:17" ht="15">
      <c r="A166" s="57"/>
      <c r="C166" s="15"/>
      <c r="D166" s="15"/>
      <c r="E166" s="30"/>
      <c r="F166" s="30"/>
      <c r="G166" s="53"/>
      <c r="H166" s="53"/>
      <c r="I166" s="53"/>
      <c r="J166" s="16"/>
      <c r="K166" s="53"/>
      <c r="L166" s="53"/>
      <c r="M166" s="53"/>
      <c r="N166" s="16"/>
      <c r="O166" s="16"/>
      <c r="P166" s="16"/>
      <c r="Q166" s="16"/>
    </row>
    <row r="167" spans="1:17" ht="15">
      <c r="A167" s="15" t="s">
        <v>157</v>
      </c>
      <c r="B167" s="14">
        <v>4</v>
      </c>
      <c r="C167" s="15" t="s">
        <v>207</v>
      </c>
      <c r="D167" s="15"/>
      <c r="E167" s="30"/>
      <c r="F167" s="30"/>
      <c r="G167" s="53"/>
      <c r="H167" s="53"/>
      <c r="I167" s="53"/>
      <c r="J167" s="16"/>
      <c r="K167" s="53"/>
      <c r="L167" s="53"/>
      <c r="M167" s="53"/>
      <c r="N167" s="16"/>
      <c r="O167" s="30"/>
      <c r="P167" s="16"/>
      <c r="Q167" s="16"/>
    </row>
    <row r="168" spans="1:17" ht="15">
      <c r="A168" s="38"/>
      <c r="C168" s="15" t="s">
        <v>178</v>
      </c>
      <c r="D168" s="15"/>
      <c r="E168" s="30"/>
      <c r="F168" s="30"/>
      <c r="G168" s="53"/>
      <c r="H168" s="53"/>
      <c r="I168" s="53"/>
      <c r="J168" s="16"/>
      <c r="K168" s="53"/>
      <c r="L168" s="53"/>
      <c r="M168" s="53"/>
      <c r="N168" s="16"/>
      <c r="O168" s="30"/>
      <c r="P168" s="16"/>
      <c r="Q168" s="16"/>
    </row>
    <row r="169" spans="1:17" ht="15">
      <c r="A169" s="38"/>
      <c r="C169" s="15" t="s">
        <v>179</v>
      </c>
      <c r="D169" s="15"/>
      <c r="E169" s="30"/>
      <c r="F169" s="30"/>
      <c r="G169" s="53"/>
      <c r="H169" s="53"/>
      <c r="I169" s="53"/>
      <c r="J169" s="16"/>
      <c r="K169" s="53"/>
      <c r="L169" s="53"/>
      <c r="M169" s="53"/>
      <c r="N169" s="16"/>
      <c r="O169" s="30"/>
      <c r="P169" s="16"/>
      <c r="Q169" s="16"/>
    </row>
    <row r="170" spans="1:17" ht="15">
      <c r="A170" s="38"/>
      <c r="C170" s="15" t="s">
        <v>180</v>
      </c>
      <c r="D170" s="15"/>
      <c r="E170" s="30" t="s">
        <v>35</v>
      </c>
      <c r="F170" s="30" t="s">
        <v>45</v>
      </c>
      <c r="G170" s="61">
        <f>I170+K170+M170</f>
        <v>100000</v>
      </c>
      <c r="H170" s="53"/>
      <c r="I170" s="53">
        <v>0</v>
      </c>
      <c r="J170" s="16"/>
      <c r="K170" s="53">
        <v>100000</v>
      </c>
      <c r="L170" s="53"/>
      <c r="M170" s="53">
        <v>0</v>
      </c>
      <c r="N170" s="16"/>
      <c r="O170" s="28" t="s">
        <v>382</v>
      </c>
      <c r="P170" s="16"/>
      <c r="Q170" s="16"/>
    </row>
    <row r="171" spans="1:17" ht="15">
      <c r="A171" s="38"/>
      <c r="C171" s="15"/>
      <c r="D171" s="15"/>
      <c r="E171" s="30"/>
      <c r="F171" s="30"/>
      <c r="G171" s="61"/>
      <c r="H171" s="53"/>
      <c r="I171" s="53"/>
      <c r="J171" s="16"/>
      <c r="K171" s="53"/>
      <c r="L171" s="53"/>
      <c r="M171" s="53"/>
      <c r="N171" s="16"/>
      <c r="O171" s="30"/>
      <c r="P171" s="16"/>
      <c r="Q171" s="16"/>
    </row>
    <row r="172" spans="1:17" ht="15.75">
      <c r="A172" s="94" t="s">
        <v>133</v>
      </c>
      <c r="B172" s="14">
        <v>4</v>
      </c>
      <c r="C172" s="15" t="s">
        <v>206</v>
      </c>
      <c r="D172" s="15"/>
      <c r="E172" s="30"/>
      <c r="F172" s="30"/>
      <c r="G172" s="53"/>
      <c r="H172" s="53"/>
      <c r="I172" s="53"/>
      <c r="J172" s="16"/>
      <c r="K172" s="53"/>
      <c r="L172" s="53"/>
      <c r="M172" s="53"/>
      <c r="N172" s="16"/>
      <c r="O172" s="16"/>
      <c r="P172" s="16"/>
      <c r="Q172" s="16"/>
    </row>
    <row r="173" spans="1:17" ht="15">
      <c r="A173" s="69"/>
      <c r="C173" s="15" t="s">
        <v>181</v>
      </c>
      <c r="D173" s="15"/>
      <c r="E173" s="30"/>
      <c r="F173" s="30"/>
      <c r="G173" s="53"/>
      <c r="H173" s="53"/>
      <c r="I173" s="53"/>
      <c r="J173" s="16"/>
      <c r="K173" s="53"/>
      <c r="L173" s="53"/>
      <c r="M173" s="53"/>
      <c r="N173" s="16"/>
      <c r="O173" s="16"/>
      <c r="P173" s="16"/>
      <c r="Q173" s="16"/>
    </row>
    <row r="174" spans="1:17" ht="15">
      <c r="A174" s="69"/>
      <c r="C174" s="15" t="s">
        <v>319</v>
      </c>
      <c r="D174" s="15"/>
      <c r="E174" s="30"/>
      <c r="F174" s="30"/>
      <c r="G174" s="53"/>
      <c r="H174" s="53"/>
      <c r="I174" s="53"/>
      <c r="J174" s="16"/>
      <c r="K174" s="53"/>
      <c r="L174" s="53"/>
      <c r="M174" s="53"/>
      <c r="N174" s="16"/>
      <c r="O174" s="16"/>
      <c r="P174" s="16"/>
      <c r="Q174" s="16"/>
    </row>
    <row r="175" spans="1:17" ht="15">
      <c r="A175" s="69"/>
      <c r="C175" s="15" t="s">
        <v>320</v>
      </c>
      <c r="D175" s="15"/>
      <c r="E175" s="30" t="s">
        <v>29</v>
      </c>
      <c r="F175" s="30" t="s">
        <v>46</v>
      </c>
      <c r="G175" s="53">
        <f>I175+K175+M175</f>
        <v>247000</v>
      </c>
      <c r="H175" s="53"/>
      <c r="I175" s="53">
        <v>0</v>
      </c>
      <c r="J175" s="16"/>
      <c r="K175" s="53">
        <v>125000</v>
      </c>
      <c r="L175" s="53"/>
      <c r="M175" s="53">
        <v>122000</v>
      </c>
      <c r="N175" s="16"/>
      <c r="O175" s="15" t="s">
        <v>397</v>
      </c>
      <c r="P175" s="16"/>
      <c r="Q175" s="16"/>
    </row>
    <row r="176" spans="1:17" ht="15">
      <c r="A176" s="69"/>
      <c r="C176" s="15"/>
      <c r="D176" s="15"/>
      <c r="E176" s="30"/>
      <c r="F176" s="30"/>
      <c r="G176" s="53"/>
      <c r="H176" s="53"/>
      <c r="I176" s="53"/>
      <c r="J176" s="16"/>
      <c r="K176" s="53"/>
      <c r="L176" s="53"/>
      <c r="M176" s="53"/>
      <c r="N176" s="16"/>
      <c r="O176" s="16"/>
      <c r="P176" s="16"/>
      <c r="Q176" s="16"/>
    </row>
    <row r="177" spans="1:17" ht="15.75">
      <c r="A177" s="56" t="s">
        <v>1</v>
      </c>
      <c r="B177" s="14">
        <v>4</v>
      </c>
      <c r="C177" s="15" t="s">
        <v>187</v>
      </c>
      <c r="D177" s="15"/>
      <c r="E177" s="30"/>
      <c r="F177" s="40"/>
      <c r="G177" s="53"/>
      <c r="H177" s="53"/>
      <c r="I177" s="53"/>
      <c r="J177" s="16"/>
      <c r="K177" s="53"/>
      <c r="L177" s="53"/>
      <c r="M177" s="53"/>
      <c r="N177" s="16"/>
      <c r="O177" s="15"/>
      <c r="P177" s="16"/>
      <c r="Q177" s="16"/>
    </row>
    <row r="178" spans="1:17" ht="15">
      <c r="A178" s="57"/>
      <c r="C178" s="15" t="s">
        <v>188</v>
      </c>
      <c r="D178" s="15"/>
      <c r="E178" s="30"/>
      <c r="F178" s="40"/>
      <c r="G178" s="53"/>
      <c r="H178" s="53"/>
      <c r="I178" s="53"/>
      <c r="J178" s="16"/>
      <c r="K178" s="53"/>
      <c r="L178" s="53"/>
      <c r="M178" s="53"/>
      <c r="N178" s="16"/>
      <c r="O178" s="15"/>
      <c r="P178" s="16"/>
      <c r="Q178" s="16"/>
    </row>
    <row r="179" spans="1:17" ht="15">
      <c r="A179" s="57"/>
      <c r="C179" s="15" t="s">
        <v>214</v>
      </c>
      <c r="E179" s="30" t="s">
        <v>38</v>
      </c>
      <c r="F179" s="30" t="s">
        <v>45</v>
      </c>
      <c r="G179" s="53">
        <f>I179+K179+M179</f>
        <v>307000</v>
      </c>
      <c r="H179" s="53"/>
      <c r="I179" s="53">
        <v>0</v>
      </c>
      <c r="J179" s="16"/>
      <c r="K179" s="53">
        <v>50000</v>
      </c>
      <c r="L179" s="53"/>
      <c r="M179" s="53">
        <v>257000</v>
      </c>
      <c r="N179" s="16"/>
      <c r="O179" s="15" t="s">
        <v>397</v>
      </c>
      <c r="P179" s="16"/>
      <c r="Q179" s="16"/>
    </row>
    <row r="180" spans="1:17" ht="15">
      <c r="A180" s="57"/>
      <c r="C180" s="15"/>
      <c r="D180" s="15"/>
      <c r="E180" s="30"/>
      <c r="F180" s="30"/>
      <c r="G180" s="53"/>
      <c r="H180" s="53"/>
      <c r="I180" s="53"/>
      <c r="J180" s="16"/>
      <c r="K180" s="53"/>
      <c r="L180" s="53"/>
      <c r="M180" s="53"/>
      <c r="N180" s="16"/>
      <c r="O180" s="15"/>
      <c r="P180" s="16"/>
      <c r="Q180" s="16"/>
    </row>
    <row r="181" spans="1:17" ht="15.75">
      <c r="A181" s="56" t="s">
        <v>78</v>
      </c>
      <c r="B181" s="14">
        <v>4</v>
      </c>
      <c r="C181" s="15" t="s">
        <v>23</v>
      </c>
      <c r="D181" s="15"/>
      <c r="E181" s="30"/>
      <c r="F181" s="30"/>
      <c r="G181" s="53"/>
      <c r="H181" s="53"/>
      <c r="I181" s="53"/>
      <c r="J181" s="16"/>
      <c r="K181" s="53"/>
      <c r="L181" s="53"/>
      <c r="M181" s="53"/>
      <c r="N181" s="16"/>
      <c r="O181" s="16"/>
      <c r="P181" s="16"/>
      <c r="Q181" s="16"/>
    </row>
    <row r="182" spans="1:17" ht="15">
      <c r="A182" s="57"/>
      <c r="C182" s="15" t="s">
        <v>213</v>
      </c>
      <c r="D182" s="15"/>
      <c r="E182" s="30" t="s">
        <v>38</v>
      </c>
      <c r="F182" s="30" t="s">
        <v>54</v>
      </c>
      <c r="G182" s="53">
        <f>I182+K182+M182</f>
        <v>327000</v>
      </c>
      <c r="H182" s="53"/>
      <c r="I182" s="53">
        <v>0</v>
      </c>
      <c r="J182" s="16"/>
      <c r="K182" s="53">
        <v>10000</v>
      </c>
      <c r="L182" s="53"/>
      <c r="M182" s="53">
        <v>317000</v>
      </c>
      <c r="N182" s="16"/>
      <c r="O182" s="15" t="s">
        <v>397</v>
      </c>
      <c r="P182" s="16"/>
      <c r="Q182" s="16"/>
    </row>
    <row r="183" spans="1:17" ht="15">
      <c r="A183" s="57"/>
      <c r="C183" s="15"/>
      <c r="D183" s="15"/>
      <c r="E183" s="30"/>
      <c r="F183" s="30"/>
      <c r="G183" s="53"/>
      <c r="H183" s="53"/>
      <c r="I183" s="53"/>
      <c r="J183" s="16"/>
      <c r="K183" s="53"/>
      <c r="L183" s="53"/>
      <c r="M183" s="53"/>
      <c r="N183" s="16"/>
      <c r="O183" s="15"/>
      <c r="P183" s="16"/>
      <c r="Q183" s="16"/>
    </row>
    <row r="184" spans="1:17" ht="15.75">
      <c r="A184" s="56" t="s">
        <v>149</v>
      </c>
      <c r="B184" s="14">
        <v>4</v>
      </c>
      <c r="C184" s="15" t="s">
        <v>92</v>
      </c>
      <c r="D184" s="15"/>
      <c r="E184" s="30"/>
      <c r="F184" s="30"/>
      <c r="G184" s="53"/>
      <c r="H184" s="53"/>
      <c r="I184" s="53"/>
      <c r="J184" s="16"/>
      <c r="K184" s="53"/>
      <c r="L184" s="53"/>
      <c r="M184" s="53"/>
      <c r="N184" s="16"/>
      <c r="O184" s="15"/>
      <c r="P184" s="16"/>
      <c r="Q184" s="16"/>
    </row>
    <row r="185" spans="1:17" ht="15">
      <c r="A185" s="57"/>
      <c r="C185" s="15" t="s">
        <v>127</v>
      </c>
      <c r="D185" s="15"/>
      <c r="E185" s="30"/>
      <c r="F185" s="30"/>
      <c r="G185" s="61"/>
      <c r="H185" s="61"/>
      <c r="I185" s="61"/>
      <c r="J185" s="39"/>
      <c r="K185" s="53"/>
      <c r="L185" s="53"/>
      <c r="M185" s="53"/>
      <c r="N185" s="16"/>
      <c r="O185" s="15"/>
      <c r="P185" s="16"/>
      <c r="Q185" s="16"/>
    </row>
    <row r="186" spans="1:17" ht="15">
      <c r="A186" s="57"/>
      <c r="C186" s="15" t="s">
        <v>321</v>
      </c>
      <c r="D186" s="15"/>
      <c r="E186" s="30" t="s">
        <v>29</v>
      </c>
      <c r="F186" s="30" t="s">
        <v>91</v>
      </c>
      <c r="G186" s="53">
        <f>I186+K186+M186</f>
        <v>620000</v>
      </c>
      <c r="H186" s="61"/>
      <c r="I186" s="61">
        <v>0</v>
      </c>
      <c r="J186" s="39"/>
      <c r="K186" s="53">
        <v>20000</v>
      </c>
      <c r="L186" s="53"/>
      <c r="M186" s="53">
        <v>600000</v>
      </c>
      <c r="N186" s="16"/>
      <c r="O186" s="30" t="s">
        <v>397</v>
      </c>
      <c r="P186" s="16"/>
      <c r="Q186" s="16"/>
    </row>
    <row r="187" spans="1:17" ht="15">
      <c r="A187" s="57"/>
      <c r="C187" s="15"/>
      <c r="D187" s="15"/>
      <c r="E187" s="30"/>
      <c r="F187" s="30"/>
      <c r="G187" s="53"/>
      <c r="H187" s="53"/>
      <c r="I187" s="53"/>
      <c r="J187" s="16"/>
      <c r="K187" s="53"/>
      <c r="L187" s="53"/>
      <c r="M187" s="53"/>
      <c r="N187" s="16"/>
      <c r="O187" s="15"/>
      <c r="P187" s="16"/>
      <c r="Q187" s="16"/>
    </row>
    <row r="188" spans="1:17" ht="15.75">
      <c r="A188" s="56" t="s">
        <v>150</v>
      </c>
      <c r="B188" s="14">
        <v>4</v>
      </c>
      <c r="C188" s="15" t="s">
        <v>93</v>
      </c>
      <c r="D188" s="15"/>
      <c r="E188" s="30"/>
      <c r="F188" s="30"/>
      <c r="G188" s="61"/>
      <c r="H188" s="61"/>
      <c r="I188" s="61"/>
      <c r="J188" s="39"/>
      <c r="K188" s="53"/>
      <c r="L188" s="61"/>
      <c r="M188" s="53"/>
      <c r="N188" s="16"/>
      <c r="O188" s="15"/>
      <c r="P188" s="16"/>
      <c r="Q188" s="16"/>
    </row>
    <row r="189" spans="1:17" ht="15">
      <c r="A189" s="57"/>
      <c r="C189" s="15" t="s">
        <v>172</v>
      </c>
      <c r="D189" s="15"/>
      <c r="E189" s="30"/>
      <c r="F189" s="30"/>
      <c r="G189" s="61"/>
      <c r="H189" s="61"/>
      <c r="I189" s="61"/>
      <c r="J189" s="39"/>
      <c r="K189" s="53"/>
      <c r="L189" s="61"/>
      <c r="M189" s="53"/>
      <c r="N189" s="16"/>
      <c r="O189" s="15"/>
      <c r="P189" s="16"/>
      <c r="Q189" s="16"/>
    </row>
    <row r="190" spans="1:17" ht="15">
      <c r="A190" s="57"/>
      <c r="C190" s="15" t="s">
        <v>173</v>
      </c>
      <c r="D190" s="15"/>
      <c r="E190" s="30"/>
      <c r="F190" s="30"/>
      <c r="G190" s="61"/>
      <c r="H190" s="61"/>
      <c r="I190" s="61"/>
      <c r="J190" s="39"/>
      <c r="K190" s="53"/>
      <c r="L190" s="61"/>
      <c r="M190" s="53"/>
      <c r="N190" s="16"/>
      <c r="O190" s="15"/>
      <c r="P190" s="16"/>
      <c r="Q190" s="16"/>
    </row>
    <row r="191" spans="1:17" ht="15">
      <c r="A191" s="57"/>
      <c r="C191" s="15" t="s">
        <v>208</v>
      </c>
      <c r="D191" s="15"/>
      <c r="E191" s="30" t="s">
        <v>29</v>
      </c>
      <c r="F191" s="30" t="s">
        <v>29</v>
      </c>
      <c r="G191" s="61">
        <f>I191+K191+M191</f>
        <v>900000</v>
      </c>
      <c r="H191" s="61"/>
      <c r="I191" s="61">
        <v>0</v>
      </c>
      <c r="J191" s="39"/>
      <c r="K191" s="53">
        <v>200000</v>
      </c>
      <c r="L191" s="61"/>
      <c r="M191" s="53">
        <v>700000</v>
      </c>
      <c r="N191" s="16"/>
      <c r="O191" s="15" t="s">
        <v>397</v>
      </c>
      <c r="P191" s="16"/>
      <c r="Q191" s="16"/>
    </row>
    <row r="192" spans="1:17" ht="15">
      <c r="A192" s="57"/>
      <c r="C192" s="15"/>
      <c r="D192" s="15"/>
      <c r="E192" s="30"/>
      <c r="F192" s="30"/>
      <c r="G192" s="53"/>
      <c r="H192" s="53"/>
      <c r="I192" s="53"/>
      <c r="J192" s="16"/>
      <c r="K192" s="53"/>
      <c r="L192" s="53"/>
      <c r="M192" s="53"/>
      <c r="N192" s="16"/>
      <c r="O192" s="15"/>
      <c r="P192" s="16"/>
      <c r="Q192" s="16"/>
    </row>
    <row r="193" spans="1:17" ht="15.75">
      <c r="A193" s="56" t="s">
        <v>151</v>
      </c>
      <c r="B193" s="14">
        <v>4</v>
      </c>
      <c r="C193" s="15" t="s">
        <v>98</v>
      </c>
      <c r="D193" s="15"/>
      <c r="E193" s="30"/>
      <c r="F193" s="30"/>
      <c r="G193" s="61"/>
      <c r="H193" s="61"/>
      <c r="I193" s="61"/>
      <c r="J193" s="39"/>
      <c r="K193" s="53"/>
      <c r="L193" s="61"/>
      <c r="M193" s="61"/>
      <c r="N193" s="16"/>
      <c r="O193" s="30"/>
      <c r="P193" s="16"/>
      <c r="Q193" s="16"/>
    </row>
    <row r="194" spans="1:17" ht="15">
      <c r="A194" s="57"/>
      <c r="C194" s="15" t="s">
        <v>99</v>
      </c>
      <c r="E194" s="30" t="s">
        <v>100</v>
      </c>
      <c r="F194" s="30" t="s">
        <v>100</v>
      </c>
      <c r="G194" s="61">
        <f>I194+K194+M194</f>
        <v>310000</v>
      </c>
      <c r="H194" s="61"/>
      <c r="I194" s="61">
        <v>0</v>
      </c>
      <c r="J194" s="39"/>
      <c r="K194" s="53">
        <v>10000</v>
      </c>
      <c r="L194" s="61"/>
      <c r="M194" s="61">
        <v>300000</v>
      </c>
      <c r="N194" s="16"/>
      <c r="O194" s="15" t="s">
        <v>397</v>
      </c>
      <c r="P194" s="16"/>
      <c r="Q194" s="16"/>
    </row>
    <row r="195" spans="1:17" ht="15">
      <c r="A195" s="57"/>
      <c r="B195" s="14"/>
      <c r="C195" s="15"/>
      <c r="D195" s="15"/>
      <c r="E195" s="30"/>
      <c r="F195" s="30"/>
      <c r="G195" s="61"/>
      <c r="H195" s="61"/>
      <c r="I195" s="61"/>
      <c r="J195" s="39"/>
      <c r="K195" s="53"/>
      <c r="L195" s="61"/>
      <c r="M195" s="61"/>
      <c r="N195" s="16"/>
      <c r="O195" s="15"/>
      <c r="P195" s="16"/>
      <c r="Q195" s="16"/>
    </row>
    <row r="196" spans="1:17" ht="15.75">
      <c r="A196" s="56" t="s">
        <v>152</v>
      </c>
      <c r="B196" s="14">
        <v>4</v>
      </c>
      <c r="C196" s="15" t="s">
        <v>174</v>
      </c>
      <c r="D196" s="15"/>
      <c r="E196" s="30"/>
      <c r="F196" s="30"/>
      <c r="G196" s="61"/>
      <c r="H196" s="61"/>
      <c r="I196" s="61"/>
      <c r="J196" s="39"/>
      <c r="K196" s="53"/>
      <c r="L196" s="61"/>
      <c r="M196" s="61"/>
      <c r="N196" s="16"/>
      <c r="O196" s="15"/>
      <c r="P196" s="16"/>
      <c r="Q196" s="16"/>
    </row>
    <row r="197" spans="1:17" ht="15">
      <c r="A197" s="57"/>
      <c r="C197" s="15" t="s">
        <v>322</v>
      </c>
      <c r="D197" s="15"/>
      <c r="E197" s="30"/>
      <c r="F197" s="30"/>
      <c r="G197" s="61"/>
      <c r="H197" s="61"/>
      <c r="I197" s="61"/>
      <c r="J197" s="39"/>
      <c r="K197" s="53"/>
      <c r="L197" s="61"/>
      <c r="M197" s="61"/>
      <c r="N197" s="16"/>
      <c r="O197" s="15"/>
      <c r="P197" s="16"/>
      <c r="Q197" s="16"/>
    </row>
    <row r="198" spans="1:17" ht="15">
      <c r="A198" s="57"/>
      <c r="C198" s="15" t="s">
        <v>175</v>
      </c>
      <c r="D198" s="15"/>
      <c r="E198" s="30"/>
      <c r="F198" s="30"/>
      <c r="G198" s="61"/>
      <c r="H198" s="61"/>
      <c r="I198" s="61"/>
      <c r="J198" s="39"/>
      <c r="K198" s="53"/>
      <c r="L198" s="61"/>
      <c r="M198" s="61"/>
      <c r="N198" s="16"/>
      <c r="O198" s="15"/>
      <c r="P198" s="16"/>
      <c r="Q198" s="16"/>
    </row>
    <row r="199" spans="1:17" ht="15">
      <c r="A199" s="57"/>
      <c r="C199" s="15" t="s">
        <v>176</v>
      </c>
      <c r="D199" s="15"/>
      <c r="E199" s="30" t="s">
        <v>38</v>
      </c>
      <c r="F199" s="30" t="s">
        <v>45</v>
      </c>
      <c r="G199" s="61">
        <f>I199+K199+M199</f>
        <v>548000</v>
      </c>
      <c r="H199" s="61"/>
      <c r="I199" s="61">
        <v>0</v>
      </c>
      <c r="J199" s="39"/>
      <c r="K199" s="53">
        <f>219000-100000</f>
        <v>119000</v>
      </c>
      <c r="L199" s="61"/>
      <c r="M199" s="61">
        <f>329000+100000</f>
        <v>429000</v>
      </c>
      <c r="N199" s="16"/>
      <c r="O199" s="15" t="s">
        <v>397</v>
      </c>
      <c r="P199" s="16"/>
      <c r="Q199" s="16"/>
    </row>
    <row r="200" spans="1:17" ht="15">
      <c r="A200" s="57"/>
      <c r="C200" s="15"/>
      <c r="D200" s="15"/>
      <c r="E200" s="30"/>
      <c r="F200" s="30"/>
      <c r="G200" s="53"/>
      <c r="H200" s="53"/>
      <c r="I200" s="53"/>
      <c r="J200" s="16"/>
      <c r="K200" s="53"/>
      <c r="L200" s="53"/>
      <c r="M200" s="53"/>
      <c r="N200" s="16"/>
      <c r="O200" s="15"/>
      <c r="P200" s="16"/>
      <c r="Q200" s="16"/>
    </row>
    <row r="201" spans="1:17" ht="15.75">
      <c r="A201" s="56" t="s">
        <v>153</v>
      </c>
      <c r="B201" s="14">
        <v>4</v>
      </c>
      <c r="C201" s="15" t="s">
        <v>183</v>
      </c>
      <c r="D201" s="15"/>
      <c r="E201" s="30"/>
      <c r="F201" s="30"/>
      <c r="G201" s="61"/>
      <c r="H201" s="61"/>
      <c r="I201" s="61"/>
      <c r="J201" s="39"/>
      <c r="K201" s="53"/>
      <c r="L201" s="61"/>
      <c r="M201" s="53"/>
      <c r="N201" s="16"/>
      <c r="O201" s="15"/>
      <c r="P201" s="16"/>
      <c r="Q201" s="16"/>
    </row>
    <row r="202" spans="1:17" ht="15">
      <c r="A202" s="57"/>
      <c r="C202" s="15" t="s">
        <v>209</v>
      </c>
      <c r="D202" s="15"/>
      <c r="E202" s="30" t="s">
        <v>38</v>
      </c>
      <c r="F202" s="30" t="s">
        <v>50</v>
      </c>
      <c r="G202" s="61">
        <f>I202+K202+M202</f>
        <v>428000</v>
      </c>
      <c r="H202" s="61"/>
      <c r="I202" s="61">
        <v>0</v>
      </c>
      <c r="J202" s="39"/>
      <c r="K202" s="53">
        <v>172000</v>
      </c>
      <c r="L202" s="61"/>
      <c r="M202" s="53">
        <v>256000</v>
      </c>
      <c r="N202" s="16"/>
      <c r="O202" s="15" t="s">
        <v>397</v>
      </c>
      <c r="P202" s="16"/>
      <c r="Q202" s="16"/>
    </row>
    <row r="203" spans="1:17" ht="15">
      <c r="A203" s="57"/>
      <c r="C203" s="15"/>
      <c r="D203" s="15"/>
      <c r="E203" s="30"/>
      <c r="F203" s="30"/>
      <c r="G203" s="53"/>
      <c r="H203" s="53"/>
      <c r="I203" s="53"/>
      <c r="J203" s="16"/>
      <c r="K203" s="53"/>
      <c r="L203" s="53"/>
      <c r="M203" s="53"/>
      <c r="N203" s="16"/>
      <c r="O203" s="15"/>
      <c r="P203" s="16"/>
      <c r="Q203" s="16"/>
    </row>
    <row r="204" spans="1:17" ht="15">
      <c r="A204" s="57" t="s">
        <v>154</v>
      </c>
      <c r="B204" s="14">
        <v>4</v>
      </c>
      <c r="C204" s="15" t="s">
        <v>94</v>
      </c>
      <c r="D204" s="15"/>
      <c r="E204" s="30" t="s">
        <v>40</v>
      </c>
      <c r="F204" s="30" t="s">
        <v>52</v>
      </c>
      <c r="G204" s="61">
        <f>I204+K204+M204</f>
        <v>285000</v>
      </c>
      <c r="H204" s="61"/>
      <c r="I204" s="61">
        <v>0</v>
      </c>
      <c r="J204" s="39"/>
      <c r="K204" s="53">
        <v>285000</v>
      </c>
      <c r="L204" s="61"/>
      <c r="M204" s="61">
        <v>0</v>
      </c>
      <c r="N204" s="39"/>
      <c r="O204" s="30">
        <v>2004</v>
      </c>
      <c r="P204" s="16"/>
      <c r="Q204" s="16"/>
    </row>
    <row r="205" spans="1:17" ht="15">
      <c r="A205" s="57"/>
      <c r="C205" s="15"/>
      <c r="D205" s="15"/>
      <c r="E205" s="30"/>
      <c r="F205" s="30"/>
      <c r="G205" s="53"/>
      <c r="H205" s="53"/>
      <c r="I205" s="53"/>
      <c r="J205" s="16"/>
      <c r="K205" s="53"/>
      <c r="L205" s="53"/>
      <c r="M205" s="53"/>
      <c r="N205" s="16"/>
      <c r="O205" s="30"/>
      <c r="P205" s="16"/>
      <c r="Q205" s="16"/>
    </row>
    <row r="206" spans="1:17" ht="15">
      <c r="A206" s="57" t="s">
        <v>155</v>
      </c>
      <c r="B206" s="38">
        <v>4</v>
      </c>
      <c r="C206" s="15" t="s">
        <v>383</v>
      </c>
      <c r="D206" s="15"/>
      <c r="E206" s="30"/>
      <c r="F206" s="30"/>
      <c r="G206" s="53"/>
      <c r="H206" s="53"/>
      <c r="I206" s="53"/>
      <c r="J206" s="16"/>
      <c r="K206" s="53"/>
      <c r="L206" s="53"/>
      <c r="M206" s="53"/>
      <c r="N206" s="16"/>
      <c r="O206" s="16"/>
      <c r="P206" s="16"/>
      <c r="Q206" s="16"/>
    </row>
    <row r="207" spans="1:17" ht="15">
      <c r="A207" s="57"/>
      <c r="B207" s="57"/>
      <c r="C207" s="15" t="s">
        <v>384</v>
      </c>
      <c r="D207" s="15"/>
      <c r="E207" s="30"/>
      <c r="F207" s="30"/>
      <c r="G207" s="53"/>
      <c r="H207" s="53"/>
      <c r="I207" s="53"/>
      <c r="J207" s="16"/>
      <c r="K207" s="53"/>
      <c r="L207" s="53"/>
      <c r="M207" s="53"/>
      <c r="N207" s="16"/>
      <c r="O207" s="16"/>
      <c r="P207" s="16"/>
      <c r="Q207" s="16"/>
    </row>
    <row r="208" spans="1:17" ht="15">
      <c r="A208" s="57"/>
      <c r="B208" s="57"/>
      <c r="C208" s="15" t="s">
        <v>385</v>
      </c>
      <c r="D208" s="15"/>
      <c r="E208" s="30"/>
      <c r="F208" s="30"/>
      <c r="G208" s="53"/>
      <c r="H208" s="53"/>
      <c r="I208" s="53"/>
      <c r="J208" s="16"/>
      <c r="K208" s="53"/>
      <c r="L208" s="53"/>
      <c r="M208" s="53"/>
      <c r="N208" s="16"/>
      <c r="O208" s="16"/>
      <c r="P208" s="16"/>
      <c r="Q208" s="16"/>
    </row>
    <row r="209" spans="1:17" ht="15">
      <c r="A209" s="57"/>
      <c r="B209" s="57"/>
      <c r="C209" s="15" t="s">
        <v>386</v>
      </c>
      <c r="D209" s="15"/>
      <c r="E209" s="30"/>
      <c r="F209" s="30"/>
      <c r="G209" s="53"/>
      <c r="H209" s="53"/>
      <c r="I209" s="53"/>
      <c r="J209" s="16"/>
      <c r="K209" s="53"/>
      <c r="L209" s="53"/>
      <c r="M209" s="53"/>
      <c r="N209" s="16"/>
      <c r="O209" s="16"/>
      <c r="P209" s="16"/>
      <c r="Q209" s="16"/>
    </row>
    <row r="210" spans="1:17" ht="15">
      <c r="A210" s="57"/>
      <c r="B210" s="57"/>
      <c r="C210" s="67" t="s">
        <v>387</v>
      </c>
      <c r="D210" s="67"/>
      <c r="E210" s="68"/>
      <c r="F210" s="68"/>
      <c r="G210" s="53"/>
      <c r="H210" s="53"/>
      <c r="I210" s="53"/>
      <c r="J210" s="16"/>
      <c r="K210" s="53"/>
      <c r="L210" s="53"/>
      <c r="M210" s="53"/>
      <c r="N210" s="16"/>
      <c r="O210" s="30"/>
      <c r="P210" s="16"/>
      <c r="Q210" s="16"/>
    </row>
    <row r="211" spans="1:17" ht="15">
      <c r="A211" s="57"/>
      <c r="B211" s="57"/>
      <c r="C211" s="67" t="s">
        <v>388</v>
      </c>
      <c r="D211" s="67"/>
      <c r="E211" s="68"/>
      <c r="F211" s="68"/>
      <c r="G211" s="53"/>
      <c r="H211" s="53"/>
      <c r="I211" s="53"/>
      <c r="J211" s="16"/>
      <c r="K211" s="53"/>
      <c r="L211" s="53"/>
      <c r="M211" s="53"/>
      <c r="N211" s="16"/>
      <c r="O211" s="30"/>
      <c r="P211" s="16"/>
      <c r="Q211" s="16"/>
    </row>
    <row r="212" spans="1:17" ht="15">
      <c r="A212" s="57"/>
      <c r="B212" s="57"/>
      <c r="C212" s="67" t="s">
        <v>389</v>
      </c>
      <c r="D212" s="67"/>
      <c r="E212" s="95" t="s">
        <v>29</v>
      </c>
      <c r="F212" s="30" t="s">
        <v>46</v>
      </c>
      <c r="G212" s="53">
        <f>I212+K212+M212</f>
        <v>2247000</v>
      </c>
      <c r="H212" s="53"/>
      <c r="I212" s="53">
        <v>1000000</v>
      </c>
      <c r="J212" s="16"/>
      <c r="K212" s="53">
        <v>1247000</v>
      </c>
      <c r="L212" s="53"/>
      <c r="M212" s="53">
        <v>0</v>
      </c>
      <c r="N212" s="16"/>
      <c r="O212" s="28" t="s">
        <v>421</v>
      </c>
      <c r="P212" s="16"/>
      <c r="Q212" s="16"/>
    </row>
    <row r="213" spans="1:17" ht="15">
      <c r="A213" s="57"/>
      <c r="B213" s="57"/>
      <c r="C213" s="67"/>
      <c r="D213" s="67"/>
      <c r="E213" s="95"/>
      <c r="F213" s="30"/>
      <c r="G213" s="53"/>
      <c r="H213" s="53"/>
      <c r="I213" s="53"/>
      <c r="J213" s="16"/>
      <c r="K213" s="53"/>
      <c r="L213" s="53"/>
      <c r="M213" s="53"/>
      <c r="N213" s="16"/>
      <c r="O213" s="28"/>
      <c r="P213" s="16"/>
      <c r="Q213" s="16"/>
    </row>
    <row r="214" spans="1:17" ht="15">
      <c r="A214" s="91" t="s">
        <v>479</v>
      </c>
      <c r="B214" s="92">
        <v>4</v>
      </c>
      <c r="C214" s="58" t="s">
        <v>480</v>
      </c>
      <c r="D214" s="58"/>
      <c r="E214" s="96"/>
      <c r="F214" s="63"/>
      <c r="G214" s="65"/>
      <c r="H214" s="64"/>
      <c r="I214" s="65"/>
      <c r="J214" s="84"/>
      <c r="K214" s="53"/>
      <c r="L214" s="64"/>
      <c r="M214" s="65"/>
      <c r="N214" s="84"/>
      <c r="O214" s="63"/>
      <c r="P214" s="16"/>
      <c r="Q214" s="16"/>
    </row>
    <row r="215" spans="1:17" ht="15">
      <c r="A215" s="91" t="s">
        <v>481</v>
      </c>
      <c r="B215" s="91"/>
      <c r="C215" s="58" t="s">
        <v>482</v>
      </c>
      <c r="D215" s="58"/>
      <c r="E215" s="96"/>
      <c r="F215" s="63"/>
      <c r="G215" s="65"/>
      <c r="H215" s="64"/>
      <c r="I215" s="65"/>
      <c r="J215" s="84"/>
      <c r="K215" s="53"/>
      <c r="L215" s="64"/>
      <c r="M215" s="65"/>
      <c r="N215" s="84"/>
      <c r="O215" s="63"/>
      <c r="P215" s="16"/>
      <c r="Q215" s="16"/>
    </row>
    <row r="216" spans="1:17" ht="15">
      <c r="A216" s="91"/>
      <c r="B216" s="91"/>
      <c r="C216" s="58" t="s">
        <v>483</v>
      </c>
      <c r="D216" s="58"/>
      <c r="E216" s="96"/>
      <c r="F216" s="63"/>
      <c r="G216" s="65"/>
      <c r="H216" s="64"/>
      <c r="I216" s="65"/>
      <c r="J216" s="84"/>
      <c r="K216" s="53"/>
      <c r="L216" s="64"/>
      <c r="M216" s="65"/>
      <c r="N216" s="84"/>
      <c r="O216" s="63"/>
      <c r="P216" s="16"/>
      <c r="Q216" s="16"/>
    </row>
    <row r="217" spans="1:17" ht="15">
      <c r="A217" s="91"/>
      <c r="B217" s="91"/>
      <c r="C217" s="58" t="s">
        <v>484</v>
      </c>
      <c r="D217" s="58"/>
      <c r="E217" s="96"/>
      <c r="F217" s="63"/>
      <c r="G217" s="65"/>
      <c r="H217" s="64"/>
      <c r="I217" s="65"/>
      <c r="J217" s="84"/>
      <c r="K217" s="53"/>
      <c r="L217" s="64"/>
      <c r="M217" s="65"/>
      <c r="N217" s="84"/>
      <c r="O217" s="63"/>
      <c r="P217" s="16"/>
      <c r="Q217" s="16"/>
    </row>
    <row r="218" spans="1:17" ht="15">
      <c r="A218" s="91"/>
      <c r="B218" s="91"/>
      <c r="C218" s="58" t="s">
        <v>118</v>
      </c>
      <c r="D218" s="58"/>
      <c r="E218" s="96" t="s">
        <v>29</v>
      </c>
      <c r="F218" s="63" t="s">
        <v>46</v>
      </c>
      <c r="G218" s="101">
        <f>I218+K218+M218</f>
        <v>486000</v>
      </c>
      <c r="H218" s="64"/>
      <c r="I218" s="64">
        <v>0</v>
      </c>
      <c r="J218" s="84"/>
      <c r="K218" s="53">
        <v>486000</v>
      </c>
      <c r="L218" s="64"/>
      <c r="M218" s="64">
        <v>0</v>
      </c>
      <c r="N218" s="84"/>
      <c r="O218" s="90" t="s">
        <v>382</v>
      </c>
      <c r="P218" s="16"/>
      <c r="Q218" s="16"/>
    </row>
    <row r="219" spans="1:17" ht="15">
      <c r="A219" s="57"/>
      <c r="B219" s="57"/>
      <c r="C219" s="67"/>
      <c r="D219" s="67"/>
      <c r="E219" s="95"/>
      <c r="F219" s="30"/>
      <c r="G219" s="53"/>
      <c r="H219" s="53"/>
      <c r="I219" s="53"/>
      <c r="J219" s="16"/>
      <c r="K219" s="53"/>
      <c r="L219" s="53"/>
      <c r="M219" s="53"/>
      <c r="N219" s="16"/>
      <c r="O219" s="28"/>
      <c r="P219" s="16"/>
      <c r="Q219" s="16"/>
    </row>
    <row r="220" spans="1:17" ht="15">
      <c r="A220" s="57" t="s">
        <v>342</v>
      </c>
      <c r="B220" s="38">
        <v>4</v>
      </c>
      <c r="C220" s="15" t="s">
        <v>20</v>
      </c>
      <c r="D220" s="15"/>
      <c r="E220" s="95"/>
      <c r="F220" s="30"/>
      <c r="G220" s="53"/>
      <c r="H220" s="53"/>
      <c r="I220" s="53"/>
      <c r="J220" s="16"/>
      <c r="K220" s="53"/>
      <c r="L220" s="53"/>
      <c r="M220" s="53"/>
      <c r="N220" s="16"/>
      <c r="O220" s="15"/>
      <c r="P220" s="16"/>
      <c r="Q220" s="16"/>
    </row>
    <row r="221" spans="1:17" ht="15">
      <c r="A221" s="57"/>
      <c r="B221" s="57"/>
      <c r="C221" s="15" t="s">
        <v>21</v>
      </c>
      <c r="D221" s="15"/>
      <c r="E221" s="95"/>
      <c r="F221" s="30"/>
      <c r="G221" s="53"/>
      <c r="H221" s="53"/>
      <c r="I221" s="53"/>
      <c r="J221" s="16"/>
      <c r="K221" s="53"/>
      <c r="L221" s="53"/>
      <c r="M221" s="53"/>
      <c r="N221" s="16"/>
      <c r="O221" s="15"/>
      <c r="P221" s="16"/>
      <c r="Q221" s="16"/>
    </row>
    <row r="222" spans="1:17" ht="15">
      <c r="A222" s="57"/>
      <c r="B222" s="57"/>
      <c r="C222" s="15" t="s">
        <v>22</v>
      </c>
      <c r="D222" s="15"/>
      <c r="E222" s="95"/>
      <c r="F222" s="30"/>
      <c r="G222" s="53"/>
      <c r="H222" s="53"/>
      <c r="I222" s="53"/>
      <c r="J222" s="16"/>
      <c r="K222" s="53"/>
      <c r="L222" s="53"/>
      <c r="M222" s="53"/>
      <c r="N222" s="16"/>
      <c r="O222" s="15"/>
      <c r="P222" s="16"/>
      <c r="Q222" s="16"/>
    </row>
    <row r="223" spans="1:17" ht="15">
      <c r="A223" s="57"/>
      <c r="B223" s="57"/>
      <c r="C223" s="15" t="s">
        <v>96</v>
      </c>
      <c r="D223" s="15"/>
      <c r="E223" s="95"/>
      <c r="F223" s="30"/>
      <c r="G223" s="53"/>
      <c r="H223" s="53"/>
      <c r="I223" s="53"/>
      <c r="J223" s="16"/>
      <c r="K223" s="53"/>
      <c r="L223" s="53"/>
      <c r="M223" s="53"/>
      <c r="N223" s="16"/>
      <c r="O223" s="15"/>
      <c r="P223" s="16"/>
      <c r="Q223" s="16"/>
    </row>
    <row r="224" spans="1:17" ht="15">
      <c r="A224" s="57"/>
      <c r="B224" s="57"/>
      <c r="C224" s="15" t="s">
        <v>110</v>
      </c>
      <c r="D224" s="15"/>
      <c r="E224" s="30" t="s">
        <v>29</v>
      </c>
      <c r="F224" s="30" t="s">
        <v>46</v>
      </c>
      <c r="G224" s="61">
        <f>I224+K224+M224</f>
        <v>105000</v>
      </c>
      <c r="H224" s="53"/>
      <c r="I224" s="53">
        <v>0</v>
      </c>
      <c r="J224" s="16"/>
      <c r="K224" s="53">
        <v>105000</v>
      </c>
      <c r="L224" s="53"/>
      <c r="M224" s="53">
        <v>0</v>
      </c>
      <c r="N224" s="16"/>
      <c r="O224" s="30">
        <v>2004</v>
      </c>
      <c r="P224" s="16"/>
      <c r="Q224" s="16"/>
    </row>
    <row r="225" spans="1:17" ht="15">
      <c r="A225" s="57"/>
      <c r="B225" s="57"/>
      <c r="C225" s="15"/>
      <c r="D225" s="15"/>
      <c r="E225" s="30"/>
      <c r="F225" s="30"/>
      <c r="G225" s="61"/>
      <c r="H225" s="53"/>
      <c r="I225" s="53"/>
      <c r="J225" s="16"/>
      <c r="K225" s="53"/>
      <c r="L225" s="53"/>
      <c r="M225" s="53"/>
      <c r="N225" s="16"/>
      <c r="O225" s="15"/>
      <c r="P225" s="16"/>
      <c r="Q225" s="16"/>
    </row>
    <row r="226" spans="1:17" ht="15">
      <c r="A226" s="57" t="s">
        <v>348</v>
      </c>
      <c r="B226" s="14">
        <v>4</v>
      </c>
      <c r="C226" s="15" t="s">
        <v>101</v>
      </c>
      <c r="D226" s="15"/>
      <c r="E226" s="30"/>
      <c r="F226" s="30"/>
      <c r="G226" s="61"/>
      <c r="H226" s="53"/>
      <c r="I226" s="53"/>
      <c r="J226" s="16"/>
      <c r="K226" s="53"/>
      <c r="L226" s="53"/>
      <c r="M226" s="53"/>
      <c r="N226" s="16"/>
      <c r="O226" s="15"/>
      <c r="P226" s="16"/>
      <c r="Q226" s="16"/>
    </row>
    <row r="227" spans="1:17" ht="15">
      <c r="A227" s="57"/>
      <c r="C227" s="15" t="s">
        <v>120</v>
      </c>
      <c r="D227" s="15"/>
      <c r="E227" s="30" t="s">
        <v>35</v>
      </c>
      <c r="F227" s="30" t="s">
        <v>45</v>
      </c>
      <c r="G227" s="61">
        <f>I227+K227+M227</f>
        <v>2500000</v>
      </c>
      <c r="H227" s="53"/>
      <c r="I227" s="53">
        <v>0</v>
      </c>
      <c r="J227" s="16"/>
      <c r="K227" s="53">
        <v>500000</v>
      </c>
      <c r="L227" s="53"/>
      <c r="M227" s="53">
        <v>2000000</v>
      </c>
      <c r="N227" s="16"/>
      <c r="O227" s="15" t="s">
        <v>491</v>
      </c>
      <c r="P227" s="16"/>
      <c r="Q227" s="16"/>
    </row>
    <row r="228" spans="1:17" ht="15">
      <c r="A228" s="57"/>
      <c r="B228" s="38"/>
      <c r="C228" s="58"/>
      <c r="D228" s="58"/>
      <c r="E228" s="59"/>
      <c r="F228" s="59"/>
      <c r="G228" s="70"/>
      <c r="H228" s="60"/>
      <c r="I228" s="60"/>
      <c r="J228" s="63"/>
      <c r="K228" s="53"/>
      <c r="L228" s="71"/>
      <c r="M228" s="71"/>
      <c r="N228" s="72"/>
      <c r="O228" s="72"/>
      <c r="P228" s="16"/>
      <c r="Q228" s="16"/>
    </row>
    <row r="229" spans="1:17" ht="15">
      <c r="A229" s="57" t="s">
        <v>349</v>
      </c>
      <c r="B229" s="38">
        <v>4</v>
      </c>
      <c r="C229" s="58" t="s">
        <v>233</v>
      </c>
      <c r="D229" s="58"/>
      <c r="E229" s="59"/>
      <c r="F229" s="59"/>
      <c r="G229" s="70"/>
      <c r="H229" s="60"/>
      <c r="I229" s="60"/>
      <c r="J229" s="63"/>
      <c r="K229" s="53"/>
      <c r="L229" s="71"/>
      <c r="M229" s="71"/>
      <c r="N229" s="72"/>
      <c r="O229" s="72"/>
      <c r="P229" s="16"/>
      <c r="Q229" s="16"/>
    </row>
    <row r="230" spans="1:17" ht="15">
      <c r="A230" s="57"/>
      <c r="C230" s="58" t="s">
        <v>234</v>
      </c>
      <c r="D230" s="58"/>
      <c r="E230" s="59"/>
      <c r="F230" s="59"/>
      <c r="G230" s="70"/>
      <c r="H230" s="60"/>
      <c r="I230" s="60"/>
      <c r="J230" s="63"/>
      <c r="K230" s="53"/>
      <c r="L230" s="71"/>
      <c r="M230" s="71"/>
      <c r="N230" s="72"/>
      <c r="O230" s="72"/>
      <c r="P230" s="16"/>
      <c r="Q230" s="16"/>
    </row>
    <row r="231" spans="1:17" ht="15">
      <c r="A231" s="57"/>
      <c r="C231" s="58" t="s">
        <v>235</v>
      </c>
      <c r="D231" s="58"/>
      <c r="E231" s="59"/>
      <c r="F231" s="59"/>
      <c r="G231" s="70"/>
      <c r="H231" s="60"/>
      <c r="I231" s="60"/>
      <c r="J231" s="63"/>
      <c r="K231" s="53"/>
      <c r="L231" s="71"/>
      <c r="M231" s="71"/>
      <c r="N231" s="72"/>
      <c r="O231" s="72"/>
      <c r="P231" s="16"/>
      <c r="Q231" s="16"/>
    </row>
    <row r="232" spans="1:17" ht="15">
      <c r="A232" s="57"/>
      <c r="C232" s="58" t="s">
        <v>236</v>
      </c>
      <c r="D232" s="73"/>
      <c r="E232" s="59" t="s">
        <v>29</v>
      </c>
      <c r="F232" s="59" t="s">
        <v>46</v>
      </c>
      <c r="G232" s="64">
        <f>+K232+M232</f>
        <v>263000</v>
      </c>
      <c r="H232" s="71"/>
      <c r="I232" s="61">
        <v>0</v>
      </c>
      <c r="J232" s="39"/>
      <c r="K232" s="53">
        <v>105000</v>
      </c>
      <c r="L232" s="64"/>
      <c r="M232" s="64">
        <v>158000</v>
      </c>
      <c r="O232" s="15" t="s">
        <v>397</v>
      </c>
      <c r="P232" s="16"/>
      <c r="Q232" s="16"/>
    </row>
    <row r="233" spans="1:17" ht="15">
      <c r="A233" s="57"/>
      <c r="C233" s="58"/>
      <c r="D233" s="73"/>
      <c r="E233" s="59"/>
      <c r="F233" s="59"/>
      <c r="G233" s="71"/>
      <c r="H233" s="71"/>
      <c r="I233" s="61"/>
      <c r="J233" s="39"/>
      <c r="K233" s="53"/>
      <c r="L233" s="71"/>
      <c r="M233" s="71"/>
      <c r="P233" s="16"/>
      <c r="Q233" s="16"/>
    </row>
    <row r="234" spans="1:17" ht="15.75">
      <c r="A234" s="56" t="s">
        <v>350</v>
      </c>
      <c r="B234" s="38">
        <v>4</v>
      </c>
      <c r="C234" s="58" t="s">
        <v>233</v>
      </c>
      <c r="D234" s="73"/>
      <c r="E234" s="59"/>
      <c r="F234" s="59"/>
      <c r="G234" s="71"/>
      <c r="H234" s="71"/>
      <c r="I234" s="61"/>
      <c r="J234" s="39"/>
      <c r="K234" s="53"/>
      <c r="L234" s="71"/>
      <c r="M234" s="71"/>
      <c r="P234" s="16"/>
      <c r="Q234" s="16"/>
    </row>
    <row r="235" spans="1:17" ht="15">
      <c r="A235" s="57"/>
      <c r="C235" s="58" t="s">
        <v>234</v>
      </c>
      <c r="D235" s="73"/>
      <c r="E235" s="59"/>
      <c r="F235" s="59"/>
      <c r="G235" s="71"/>
      <c r="H235" s="71"/>
      <c r="I235" s="61"/>
      <c r="J235" s="39"/>
      <c r="K235" s="53"/>
      <c r="L235" s="71"/>
      <c r="M235" s="71"/>
      <c r="P235" s="16"/>
      <c r="Q235" s="16"/>
    </row>
    <row r="236" spans="1:17" ht="15">
      <c r="A236" s="57"/>
      <c r="C236" s="58" t="s">
        <v>235</v>
      </c>
      <c r="D236" s="73"/>
      <c r="E236" s="59"/>
      <c r="F236" s="59"/>
      <c r="G236" s="71"/>
      <c r="H236" s="71"/>
      <c r="I236" s="61"/>
      <c r="J236" s="39"/>
      <c r="K236" s="53"/>
      <c r="L236" s="71"/>
      <c r="M236" s="71"/>
      <c r="P236" s="16"/>
      <c r="Q236" s="16"/>
    </row>
    <row r="237" spans="1:17" ht="15">
      <c r="A237" s="33"/>
      <c r="C237" s="58" t="s">
        <v>237</v>
      </c>
      <c r="D237" s="73"/>
      <c r="E237" s="59" t="s">
        <v>29</v>
      </c>
      <c r="F237" s="59" t="s">
        <v>46</v>
      </c>
      <c r="G237" s="64">
        <f>+K237+M237</f>
        <v>215000</v>
      </c>
      <c r="H237" s="71"/>
      <c r="I237" s="61">
        <v>0</v>
      </c>
      <c r="J237" s="39"/>
      <c r="K237" s="53">
        <v>15000</v>
      </c>
      <c r="L237" s="71"/>
      <c r="M237" s="71">
        <v>200000</v>
      </c>
      <c r="O237" s="30" t="s">
        <v>397</v>
      </c>
      <c r="P237" s="16"/>
      <c r="Q237" s="16"/>
    </row>
    <row r="238" spans="1:17" ht="15">
      <c r="A238" s="57"/>
      <c r="C238" s="58"/>
      <c r="D238" s="73"/>
      <c r="E238" s="59"/>
      <c r="F238" s="59"/>
      <c r="G238" s="71"/>
      <c r="H238" s="71"/>
      <c r="I238" s="61"/>
      <c r="J238" s="39"/>
      <c r="K238" s="53"/>
      <c r="L238" s="71"/>
      <c r="M238" s="71"/>
      <c r="P238" s="16"/>
      <c r="Q238" s="16"/>
    </row>
    <row r="239" spans="1:17" ht="15">
      <c r="A239" s="57" t="s">
        <v>351</v>
      </c>
      <c r="B239" s="38">
        <v>4</v>
      </c>
      <c r="C239" s="58" t="s">
        <v>233</v>
      </c>
      <c r="D239" s="73"/>
      <c r="E239" s="59"/>
      <c r="F239" s="59"/>
      <c r="G239" s="71"/>
      <c r="H239" s="71"/>
      <c r="I239" s="61"/>
      <c r="J239" s="39"/>
      <c r="K239" s="53"/>
      <c r="L239" s="71"/>
      <c r="M239" s="71"/>
      <c r="P239" s="16"/>
      <c r="Q239" s="16"/>
    </row>
    <row r="240" spans="1:17" ht="15">
      <c r="A240" s="57"/>
      <c r="C240" s="58" t="s">
        <v>234</v>
      </c>
      <c r="D240" s="73"/>
      <c r="E240" s="59"/>
      <c r="F240" s="59"/>
      <c r="G240" s="71"/>
      <c r="H240" s="71"/>
      <c r="I240" s="61"/>
      <c r="J240" s="39"/>
      <c r="K240" s="53"/>
      <c r="L240" s="71"/>
      <c r="M240" s="71"/>
      <c r="P240" s="16"/>
      <c r="Q240" s="16"/>
    </row>
    <row r="241" spans="1:17" ht="15">
      <c r="A241" s="57"/>
      <c r="C241" s="58" t="s">
        <v>235</v>
      </c>
      <c r="D241" s="73"/>
      <c r="E241" s="59"/>
      <c r="F241" s="59"/>
      <c r="G241" s="64"/>
      <c r="H241" s="71"/>
      <c r="I241" s="61"/>
      <c r="J241" s="39"/>
      <c r="K241" s="53"/>
      <c r="L241" s="71"/>
      <c r="M241" s="71"/>
      <c r="P241" s="16"/>
      <c r="Q241" s="16"/>
    </row>
    <row r="242" spans="1:17" ht="15">
      <c r="A242" s="57"/>
      <c r="C242" s="58" t="s">
        <v>238</v>
      </c>
      <c r="D242" s="73"/>
      <c r="E242" s="59" t="s">
        <v>29</v>
      </c>
      <c r="F242" s="59" t="s">
        <v>46</v>
      </c>
      <c r="G242" s="64">
        <f>+K242+M242</f>
        <v>155000</v>
      </c>
      <c r="H242" s="71"/>
      <c r="I242" s="61">
        <v>0</v>
      </c>
      <c r="J242" s="39"/>
      <c r="K242" s="53">
        <v>62000</v>
      </c>
      <c r="L242" s="71"/>
      <c r="M242" s="71">
        <v>93000</v>
      </c>
      <c r="O242" s="15" t="s">
        <v>397</v>
      </c>
      <c r="P242" s="16"/>
      <c r="Q242" s="16"/>
    </row>
    <row r="243" spans="1:17" ht="15">
      <c r="A243" s="57"/>
      <c r="C243" s="15"/>
      <c r="D243" s="15"/>
      <c r="E243" s="30"/>
      <c r="F243" s="30"/>
      <c r="G243" s="53"/>
      <c r="H243" s="53"/>
      <c r="I243" s="53"/>
      <c r="J243" s="16"/>
      <c r="K243" s="53"/>
      <c r="L243" s="53"/>
      <c r="M243" s="53"/>
      <c r="N243" s="16"/>
      <c r="O243" s="30"/>
      <c r="P243" s="16"/>
      <c r="Q243" s="16"/>
    </row>
    <row r="244" spans="1:17" ht="15">
      <c r="A244" s="57" t="s">
        <v>352</v>
      </c>
      <c r="B244" s="38">
        <v>4</v>
      </c>
      <c r="C244" s="58" t="s">
        <v>233</v>
      </c>
      <c r="D244" s="73"/>
      <c r="E244" s="59"/>
      <c r="F244" s="59"/>
      <c r="G244" s="71"/>
      <c r="H244" s="71"/>
      <c r="I244" s="61"/>
      <c r="J244" s="39"/>
      <c r="K244" s="53"/>
      <c r="L244" s="71"/>
      <c r="M244" s="71"/>
      <c r="O244" s="30"/>
      <c r="P244" s="16"/>
      <c r="Q244" s="16"/>
    </row>
    <row r="245" spans="1:17" ht="15">
      <c r="A245" s="57"/>
      <c r="C245" s="58" t="s">
        <v>234</v>
      </c>
      <c r="D245" s="73"/>
      <c r="E245" s="59"/>
      <c r="F245" s="59"/>
      <c r="G245" s="71"/>
      <c r="H245" s="71"/>
      <c r="I245" s="61"/>
      <c r="J245" s="39"/>
      <c r="K245" s="53"/>
      <c r="L245" s="71"/>
      <c r="M245" s="71"/>
      <c r="O245" s="30"/>
      <c r="P245" s="16"/>
      <c r="Q245" s="16"/>
    </row>
    <row r="246" spans="1:17" ht="15">
      <c r="A246" s="57"/>
      <c r="C246" s="58" t="s">
        <v>235</v>
      </c>
      <c r="D246" s="73"/>
      <c r="E246" s="59"/>
      <c r="F246" s="59"/>
      <c r="G246" s="71"/>
      <c r="H246" s="71"/>
      <c r="I246" s="61"/>
      <c r="J246" s="39"/>
      <c r="K246" s="53"/>
      <c r="L246" s="71"/>
      <c r="M246" s="71"/>
      <c r="O246" s="30"/>
      <c r="P246" s="16"/>
      <c r="Q246" s="16"/>
    </row>
    <row r="247" spans="1:17" ht="15">
      <c r="A247" s="57"/>
      <c r="C247" s="58" t="s">
        <v>239</v>
      </c>
      <c r="D247" s="73"/>
      <c r="E247" s="59" t="s">
        <v>29</v>
      </c>
      <c r="F247" s="59" t="s">
        <v>46</v>
      </c>
      <c r="G247" s="64">
        <f>+K247+M247</f>
        <v>309000</v>
      </c>
      <c r="H247" s="71"/>
      <c r="I247" s="53">
        <v>0</v>
      </c>
      <c r="J247" s="39"/>
      <c r="K247" s="53">
        <v>124000</v>
      </c>
      <c r="L247" s="71"/>
      <c r="M247" s="71">
        <v>185000</v>
      </c>
      <c r="O247" s="15" t="s">
        <v>420</v>
      </c>
      <c r="P247" s="16"/>
      <c r="Q247" s="16"/>
    </row>
    <row r="248" spans="1:17" ht="15">
      <c r="A248" s="40"/>
      <c r="C248" s="15"/>
      <c r="D248" s="15"/>
      <c r="E248" s="30"/>
      <c r="F248" s="30"/>
      <c r="G248" s="61"/>
      <c r="H248" s="53"/>
      <c r="I248" s="53"/>
      <c r="J248" s="16"/>
      <c r="K248" s="53"/>
      <c r="L248" s="53"/>
      <c r="M248" s="53"/>
      <c r="N248" s="16"/>
      <c r="O248" s="15"/>
      <c r="P248" s="16"/>
      <c r="Q248" s="16"/>
    </row>
    <row r="249" spans="1:17" ht="15.75">
      <c r="A249" s="56" t="s">
        <v>353</v>
      </c>
      <c r="B249" s="14">
        <v>4</v>
      </c>
      <c r="C249" s="74" t="s">
        <v>240</v>
      </c>
      <c r="D249" s="74"/>
      <c r="E249" s="75" t="s">
        <v>29</v>
      </c>
      <c r="F249" s="75" t="s">
        <v>46</v>
      </c>
      <c r="G249" s="61">
        <f>I249+K249+M249</f>
        <v>191000</v>
      </c>
      <c r="H249" s="71"/>
      <c r="I249" s="53">
        <v>0</v>
      </c>
      <c r="J249" s="72"/>
      <c r="K249" s="53">
        <v>77000</v>
      </c>
      <c r="L249" s="62"/>
      <c r="M249" s="64">
        <v>114000</v>
      </c>
      <c r="O249" s="15" t="s">
        <v>397</v>
      </c>
      <c r="P249" s="16"/>
      <c r="Q249" s="16"/>
    </row>
    <row r="250" spans="1:17" ht="15">
      <c r="A250" s="57"/>
      <c r="C250" s="74"/>
      <c r="D250" s="74"/>
      <c r="E250" s="75"/>
      <c r="F250" s="75"/>
      <c r="G250" s="61"/>
      <c r="H250" s="71"/>
      <c r="I250" s="53"/>
      <c r="J250" s="72"/>
      <c r="K250" s="53"/>
      <c r="L250" s="62"/>
      <c r="M250" s="64"/>
      <c r="O250" s="15"/>
      <c r="P250" s="16"/>
      <c r="Q250" s="16"/>
    </row>
    <row r="251" spans="1:17" ht="15.75">
      <c r="A251" s="56" t="s">
        <v>354</v>
      </c>
      <c r="B251" s="14">
        <v>4</v>
      </c>
      <c r="C251" s="58" t="s">
        <v>241</v>
      </c>
      <c r="D251" s="58"/>
      <c r="E251" s="32"/>
      <c r="F251" s="32"/>
      <c r="G251" s="61"/>
      <c r="H251" s="60"/>
      <c r="I251" s="60"/>
      <c r="J251" s="63"/>
      <c r="K251" s="53"/>
      <c r="L251" s="62"/>
      <c r="M251" s="64"/>
      <c r="O251" s="15"/>
      <c r="P251" s="16"/>
      <c r="Q251" s="16"/>
    </row>
    <row r="252" spans="1:17" ht="15">
      <c r="A252" s="57"/>
      <c r="C252" s="58" t="s">
        <v>242</v>
      </c>
      <c r="D252" s="58"/>
      <c r="E252" s="59"/>
      <c r="F252" s="59" t="s">
        <v>243</v>
      </c>
      <c r="G252" s="62"/>
      <c r="H252" s="62"/>
      <c r="I252" s="62"/>
      <c r="K252" s="53"/>
      <c r="L252" s="62"/>
      <c r="M252" s="62"/>
      <c r="P252" s="16"/>
      <c r="Q252" s="16"/>
    </row>
    <row r="253" spans="1:17" ht="15">
      <c r="A253" s="57"/>
      <c r="C253" s="58" t="s">
        <v>244</v>
      </c>
      <c r="D253" s="58"/>
      <c r="E253" s="59" t="s">
        <v>40</v>
      </c>
      <c r="F253" s="59" t="s">
        <v>245</v>
      </c>
      <c r="G253" s="61">
        <f>I253+K253+M253</f>
        <v>600000</v>
      </c>
      <c r="H253" s="62"/>
      <c r="I253" s="53">
        <v>0</v>
      </c>
      <c r="J253" s="63"/>
      <c r="K253" s="53">
        <f>240000-100000</f>
        <v>140000</v>
      </c>
      <c r="L253" s="62"/>
      <c r="M253" s="64">
        <f>360000+100000</f>
        <v>460000</v>
      </c>
      <c r="O253" s="15" t="s">
        <v>397</v>
      </c>
      <c r="P253" s="16"/>
      <c r="Q253" s="16"/>
    </row>
    <row r="254" spans="1:17" ht="15.75">
      <c r="A254" s="56"/>
      <c r="C254" s="74"/>
      <c r="D254" s="74"/>
      <c r="E254" s="75"/>
      <c r="F254" s="75"/>
      <c r="G254" s="64"/>
      <c r="H254" s="71"/>
      <c r="I254" s="53"/>
      <c r="J254" s="72"/>
      <c r="K254" s="53"/>
      <c r="L254" s="62"/>
      <c r="M254" s="64"/>
      <c r="O254" s="15"/>
      <c r="P254" s="16"/>
      <c r="Q254" s="16"/>
    </row>
    <row r="255" spans="1:17" ht="15.75">
      <c r="A255" s="56" t="s">
        <v>355</v>
      </c>
      <c r="B255" s="14">
        <v>4</v>
      </c>
      <c r="C255" s="58" t="s">
        <v>246</v>
      </c>
      <c r="D255" s="58"/>
      <c r="E255" s="59"/>
      <c r="F255" s="59"/>
      <c r="G255" s="60"/>
      <c r="H255" s="71"/>
      <c r="I255" s="53"/>
      <c r="J255" s="72"/>
      <c r="K255" s="53"/>
      <c r="L255" s="62"/>
      <c r="M255" s="64"/>
      <c r="O255" s="15"/>
      <c r="P255" s="16"/>
      <c r="Q255" s="16"/>
    </row>
    <row r="256" spans="1:17" ht="15.75">
      <c r="A256" s="56"/>
      <c r="C256" s="58" t="s">
        <v>323</v>
      </c>
      <c r="D256" s="58"/>
      <c r="E256" s="59" t="s">
        <v>247</v>
      </c>
      <c r="F256" s="59" t="s">
        <v>248</v>
      </c>
      <c r="G256" s="61">
        <f>I256+K256+M256</f>
        <v>301600</v>
      </c>
      <c r="H256" s="71"/>
      <c r="I256" s="53">
        <v>0</v>
      </c>
      <c r="J256" s="72"/>
      <c r="K256" s="53">
        <v>121000</v>
      </c>
      <c r="L256" s="62"/>
      <c r="M256" s="64">
        <f>120400+60200</f>
        <v>180600</v>
      </c>
      <c r="O256" s="15" t="s">
        <v>397</v>
      </c>
      <c r="P256" s="16"/>
      <c r="Q256" s="16"/>
    </row>
    <row r="257" spans="1:17" ht="15">
      <c r="A257" s="57"/>
      <c r="C257" s="74"/>
      <c r="D257" s="74"/>
      <c r="E257" s="75"/>
      <c r="F257" s="75"/>
      <c r="G257" s="64"/>
      <c r="H257" s="71"/>
      <c r="I257" s="53"/>
      <c r="J257" s="72"/>
      <c r="K257" s="53"/>
      <c r="L257" s="62"/>
      <c r="M257" s="64"/>
      <c r="O257" s="15"/>
      <c r="P257" s="16"/>
      <c r="Q257" s="16"/>
    </row>
    <row r="258" spans="1:17" ht="15.75">
      <c r="A258" s="56" t="s">
        <v>356</v>
      </c>
      <c r="B258" s="14">
        <v>4</v>
      </c>
      <c r="C258" s="58" t="s">
        <v>249</v>
      </c>
      <c r="D258" s="58"/>
      <c r="E258" s="59"/>
      <c r="F258" s="59" t="s">
        <v>250</v>
      </c>
      <c r="G258" s="60"/>
      <c r="H258" s="62"/>
      <c r="I258" s="62"/>
      <c r="J258" s="16"/>
      <c r="K258" s="53"/>
      <c r="L258" s="53"/>
      <c r="M258" s="53"/>
      <c r="N258" s="16"/>
      <c r="O258" s="15"/>
      <c r="P258" s="16"/>
      <c r="Q258" s="16"/>
    </row>
    <row r="259" spans="1:17" ht="15">
      <c r="A259" s="57"/>
      <c r="C259" s="58" t="s">
        <v>324</v>
      </c>
      <c r="D259" s="58"/>
      <c r="E259" s="59" t="s">
        <v>247</v>
      </c>
      <c r="F259" s="59" t="s">
        <v>248</v>
      </c>
      <c r="G259" s="61">
        <f>I259+K259+M259</f>
        <v>345000</v>
      </c>
      <c r="H259" s="62"/>
      <c r="I259" s="53">
        <v>0</v>
      </c>
      <c r="J259" s="16"/>
      <c r="K259" s="53">
        <v>10000</v>
      </c>
      <c r="L259" s="53"/>
      <c r="M259" s="53">
        <v>335000</v>
      </c>
      <c r="N259" s="16"/>
      <c r="O259" s="15" t="s">
        <v>397</v>
      </c>
      <c r="P259" s="16"/>
      <c r="Q259" s="16"/>
    </row>
    <row r="260" spans="1:17" ht="15.75">
      <c r="A260" s="56"/>
      <c r="C260" s="15"/>
      <c r="D260" s="15"/>
      <c r="E260" s="30"/>
      <c r="F260" s="30"/>
      <c r="G260" s="64"/>
      <c r="H260" s="53"/>
      <c r="I260" s="53"/>
      <c r="J260" s="16"/>
      <c r="K260" s="53"/>
      <c r="L260" s="53"/>
      <c r="M260" s="53"/>
      <c r="N260" s="16"/>
      <c r="O260" s="15"/>
      <c r="P260" s="16"/>
      <c r="Q260" s="16"/>
    </row>
    <row r="261" spans="1:17" ht="15.75">
      <c r="A261" s="56" t="s">
        <v>357</v>
      </c>
      <c r="B261" s="14">
        <v>4</v>
      </c>
      <c r="C261" s="58" t="s">
        <v>253</v>
      </c>
      <c r="D261" s="58"/>
      <c r="E261" s="59"/>
      <c r="F261" s="59"/>
      <c r="G261" s="64"/>
      <c r="H261" s="53"/>
      <c r="I261" s="53"/>
      <c r="J261" s="16"/>
      <c r="K261" s="53"/>
      <c r="L261" s="53"/>
      <c r="M261" s="53"/>
      <c r="N261" s="16"/>
      <c r="O261" s="15"/>
      <c r="P261" s="16"/>
      <c r="Q261" s="16"/>
    </row>
    <row r="262" spans="1:17" ht="15">
      <c r="A262" s="57"/>
      <c r="C262" s="58" t="s">
        <v>254</v>
      </c>
      <c r="D262" s="58"/>
      <c r="E262" s="59" t="s">
        <v>38</v>
      </c>
      <c r="F262" s="59" t="s">
        <v>255</v>
      </c>
      <c r="G262" s="61">
        <f>I262+K262+M262</f>
        <v>84000</v>
      </c>
      <c r="H262" s="62"/>
      <c r="I262" s="53">
        <v>0</v>
      </c>
      <c r="J262" s="16"/>
      <c r="K262" s="53">
        <v>33000</v>
      </c>
      <c r="L262" s="53"/>
      <c r="M262" s="53">
        <f>84000-33000</f>
        <v>51000</v>
      </c>
      <c r="N262" s="16"/>
      <c r="O262" s="15" t="s">
        <v>397</v>
      </c>
      <c r="P262" s="16"/>
      <c r="Q262" s="16"/>
    </row>
    <row r="263" spans="1:17" ht="15.75">
      <c r="A263" s="56"/>
      <c r="C263" s="58"/>
      <c r="D263" s="58"/>
      <c r="E263" s="59"/>
      <c r="F263" s="59"/>
      <c r="G263" s="64"/>
      <c r="H263" s="53"/>
      <c r="I263" s="53"/>
      <c r="J263" s="16"/>
      <c r="K263" s="53"/>
      <c r="L263" s="53"/>
      <c r="M263" s="53"/>
      <c r="N263" s="16"/>
      <c r="O263" s="15"/>
      <c r="P263" s="16"/>
      <c r="Q263" s="16"/>
    </row>
    <row r="264" spans="1:17" ht="15.75">
      <c r="A264" s="56" t="s">
        <v>358</v>
      </c>
      <c r="B264" s="14">
        <v>4</v>
      </c>
      <c r="C264" s="58" t="s">
        <v>256</v>
      </c>
      <c r="D264" s="58"/>
      <c r="E264" s="59"/>
      <c r="F264" s="59"/>
      <c r="G264" s="64"/>
      <c r="H264" s="53"/>
      <c r="I264" s="53"/>
      <c r="J264" s="16"/>
      <c r="K264" s="53"/>
      <c r="L264" s="53"/>
      <c r="M264" s="53"/>
      <c r="N264" s="16"/>
      <c r="O264" s="15"/>
      <c r="P264" s="16"/>
      <c r="Q264" s="16"/>
    </row>
    <row r="265" spans="1:17" ht="15">
      <c r="A265" s="57"/>
      <c r="C265" s="58" t="s">
        <v>325</v>
      </c>
      <c r="D265" s="58"/>
      <c r="E265" s="59" t="s">
        <v>35</v>
      </c>
      <c r="F265" s="59" t="s">
        <v>35</v>
      </c>
      <c r="G265" s="61">
        <f>I265+K265+M265</f>
        <v>210000</v>
      </c>
      <c r="H265" s="62"/>
      <c r="I265" s="53">
        <v>0</v>
      </c>
      <c r="J265" s="16"/>
      <c r="K265" s="53">
        <v>84000</v>
      </c>
      <c r="L265" s="53"/>
      <c r="M265" s="53">
        <f>84000+42000</f>
        <v>126000</v>
      </c>
      <c r="N265" s="16"/>
      <c r="O265" s="15" t="s">
        <v>397</v>
      </c>
      <c r="P265" s="16"/>
      <c r="Q265" s="16"/>
    </row>
    <row r="266" spans="1:17" ht="15.75">
      <c r="A266" s="56"/>
      <c r="C266" s="58"/>
      <c r="D266" s="58"/>
      <c r="E266" s="59"/>
      <c r="F266" s="59"/>
      <c r="G266" s="64"/>
      <c r="H266" s="53"/>
      <c r="I266" s="53"/>
      <c r="J266" s="16"/>
      <c r="K266" s="53"/>
      <c r="L266" s="53"/>
      <c r="M266" s="53"/>
      <c r="N266" s="16"/>
      <c r="O266" s="15"/>
      <c r="P266" s="16"/>
      <c r="Q266" s="16"/>
    </row>
    <row r="267" spans="1:17" ht="15.75">
      <c r="A267" s="56" t="s">
        <v>359</v>
      </c>
      <c r="B267" s="14">
        <v>4</v>
      </c>
      <c r="C267" s="58" t="s">
        <v>257</v>
      </c>
      <c r="D267" s="58"/>
      <c r="E267" s="59"/>
      <c r="F267" s="59"/>
      <c r="G267" s="64"/>
      <c r="H267" s="53"/>
      <c r="I267" s="53"/>
      <c r="J267" s="16"/>
      <c r="K267" s="53"/>
      <c r="L267" s="53"/>
      <c r="M267" s="53"/>
      <c r="N267" s="16"/>
      <c r="O267" s="15"/>
      <c r="P267" s="16"/>
      <c r="Q267" s="16"/>
    </row>
    <row r="268" spans="1:17" ht="15">
      <c r="A268" s="57"/>
      <c r="C268" s="58" t="s">
        <v>258</v>
      </c>
      <c r="D268" s="58"/>
      <c r="E268" s="59" t="s">
        <v>38</v>
      </c>
      <c r="F268" s="59" t="s">
        <v>259</v>
      </c>
      <c r="G268" s="61">
        <f>I268+K268+M268</f>
        <v>120000</v>
      </c>
      <c r="H268" s="62"/>
      <c r="I268" s="53">
        <v>0</v>
      </c>
      <c r="J268" s="16"/>
      <c r="K268" s="53">
        <v>48000</v>
      </c>
      <c r="L268" s="53"/>
      <c r="M268" s="53">
        <f>48000+24000</f>
        <v>72000</v>
      </c>
      <c r="N268" s="16"/>
      <c r="O268" s="15" t="s">
        <v>397</v>
      </c>
      <c r="P268" s="16"/>
      <c r="Q268" s="16"/>
    </row>
    <row r="269" spans="1:17" ht="15.75">
      <c r="A269" s="56"/>
      <c r="C269" s="58"/>
      <c r="D269" s="58"/>
      <c r="E269" s="59"/>
      <c r="F269" s="59"/>
      <c r="G269" s="64"/>
      <c r="H269" s="53"/>
      <c r="I269" s="53"/>
      <c r="J269" s="16"/>
      <c r="K269" s="53"/>
      <c r="L269" s="53"/>
      <c r="M269" s="53"/>
      <c r="N269" s="16"/>
      <c r="O269" s="15"/>
      <c r="P269" s="16"/>
      <c r="Q269" s="16"/>
    </row>
    <row r="270" spans="1:17" ht="15.75">
      <c r="A270" s="56" t="s">
        <v>360</v>
      </c>
      <c r="B270" s="14">
        <v>4</v>
      </c>
      <c r="C270" s="58" t="s">
        <v>253</v>
      </c>
      <c r="D270" s="58"/>
      <c r="E270" s="59"/>
      <c r="F270" s="59"/>
      <c r="G270" s="64"/>
      <c r="H270" s="53"/>
      <c r="I270" s="53"/>
      <c r="J270" s="16"/>
      <c r="K270" s="53"/>
      <c r="L270" s="53"/>
      <c r="M270" s="53"/>
      <c r="N270" s="16"/>
      <c r="O270" s="15"/>
      <c r="P270" s="16"/>
      <c r="Q270" s="16"/>
    </row>
    <row r="271" spans="1:17" ht="15">
      <c r="A271" s="57"/>
      <c r="C271" s="58" t="s">
        <v>260</v>
      </c>
      <c r="D271" s="58"/>
      <c r="E271" s="59" t="s">
        <v>38</v>
      </c>
      <c r="F271" s="59" t="s">
        <v>261</v>
      </c>
      <c r="G271" s="61">
        <f>I271+K271+M271</f>
        <v>35000</v>
      </c>
      <c r="H271" s="62"/>
      <c r="I271" s="53">
        <v>0</v>
      </c>
      <c r="J271" s="16"/>
      <c r="K271" s="53">
        <v>14000</v>
      </c>
      <c r="L271" s="53"/>
      <c r="M271" s="53">
        <f>14000+7000</f>
        <v>21000</v>
      </c>
      <c r="N271" s="16"/>
      <c r="O271" s="15" t="s">
        <v>397</v>
      </c>
      <c r="P271" s="16"/>
      <c r="Q271" s="16"/>
    </row>
    <row r="272" spans="1:17" ht="15.75">
      <c r="A272" s="56"/>
      <c r="C272" s="15"/>
      <c r="D272" s="15"/>
      <c r="E272" s="30"/>
      <c r="F272" s="30"/>
      <c r="G272" s="64"/>
      <c r="H272" s="53"/>
      <c r="I272" s="53"/>
      <c r="J272" s="16"/>
      <c r="K272" s="53"/>
      <c r="L272" s="53"/>
      <c r="M272" s="53"/>
      <c r="N272" s="16"/>
      <c r="O272" s="15"/>
      <c r="P272" s="16"/>
      <c r="Q272" s="16"/>
    </row>
    <row r="273" spans="1:17" ht="15.75">
      <c r="A273" s="56" t="s">
        <v>361</v>
      </c>
      <c r="B273" s="14">
        <v>4</v>
      </c>
      <c r="C273" s="58" t="s">
        <v>233</v>
      </c>
      <c r="D273" s="58"/>
      <c r="E273" s="59"/>
      <c r="F273" s="59"/>
      <c r="G273" s="64"/>
      <c r="H273" s="53"/>
      <c r="I273" s="53"/>
      <c r="J273" s="16"/>
      <c r="K273" s="53"/>
      <c r="L273" s="53"/>
      <c r="M273" s="53"/>
      <c r="N273" s="16"/>
      <c r="O273" s="15"/>
      <c r="P273" s="16"/>
      <c r="Q273" s="16"/>
    </row>
    <row r="274" spans="1:17" ht="15">
      <c r="A274" s="57"/>
      <c r="C274" s="58" t="s">
        <v>234</v>
      </c>
      <c r="D274" s="58"/>
      <c r="E274" s="59"/>
      <c r="F274" s="59"/>
      <c r="G274" s="64"/>
      <c r="H274" s="53"/>
      <c r="I274" s="53"/>
      <c r="J274" s="16"/>
      <c r="K274" s="53"/>
      <c r="L274" s="53"/>
      <c r="M274" s="53"/>
      <c r="N274" s="16"/>
      <c r="O274" s="15"/>
      <c r="P274" s="16"/>
      <c r="Q274" s="16"/>
    </row>
    <row r="275" spans="1:17" ht="15.75">
      <c r="A275" s="56"/>
      <c r="C275" s="58" t="s">
        <v>235</v>
      </c>
      <c r="D275" s="58"/>
      <c r="E275" s="59"/>
      <c r="F275" s="59"/>
      <c r="G275" s="64"/>
      <c r="H275" s="53"/>
      <c r="I275" s="53"/>
      <c r="J275" s="16"/>
      <c r="K275" s="53"/>
      <c r="L275" s="53"/>
      <c r="M275" s="53"/>
      <c r="N275" s="16"/>
      <c r="O275" s="15"/>
      <c r="P275" s="16"/>
      <c r="Q275" s="16"/>
    </row>
    <row r="276" spans="1:17" ht="15">
      <c r="A276" s="57"/>
      <c r="C276" s="58" t="s">
        <v>326</v>
      </c>
      <c r="D276" s="58"/>
      <c r="E276" s="59" t="s">
        <v>38</v>
      </c>
      <c r="F276" s="59" t="s">
        <v>262</v>
      </c>
      <c r="G276" s="61">
        <f>I276+K276+M276</f>
        <v>320000</v>
      </c>
      <c r="H276" s="62"/>
      <c r="I276" s="53">
        <v>0</v>
      </c>
      <c r="J276" s="16"/>
      <c r="K276" s="53">
        <v>10000</v>
      </c>
      <c r="L276" s="53"/>
      <c r="M276" s="53">
        <v>310000</v>
      </c>
      <c r="N276" s="16"/>
      <c r="O276" s="15" t="s">
        <v>397</v>
      </c>
      <c r="P276" s="16"/>
      <c r="Q276" s="16"/>
    </row>
    <row r="277" spans="1:17" ht="15">
      <c r="A277" s="57"/>
      <c r="C277" s="15"/>
      <c r="D277" s="15"/>
      <c r="E277" s="30"/>
      <c r="F277" s="30"/>
      <c r="G277" s="64"/>
      <c r="H277" s="53"/>
      <c r="I277" s="53"/>
      <c r="J277" s="16"/>
      <c r="K277" s="53"/>
      <c r="L277" s="53"/>
      <c r="M277" s="53"/>
      <c r="N277" s="16"/>
      <c r="O277" s="15"/>
      <c r="P277" s="16"/>
      <c r="Q277" s="16"/>
    </row>
    <row r="278" spans="1:17" ht="15.75">
      <c r="A278" s="56" t="s">
        <v>362</v>
      </c>
      <c r="B278" s="14">
        <v>4</v>
      </c>
      <c r="C278" s="15" t="s">
        <v>266</v>
      </c>
      <c r="D278" s="15"/>
      <c r="E278" s="30"/>
      <c r="F278" s="30"/>
      <c r="G278" s="64"/>
      <c r="H278" s="53"/>
      <c r="I278" s="53"/>
      <c r="J278" s="16"/>
      <c r="K278" s="53"/>
      <c r="L278" s="53"/>
      <c r="M278" s="53"/>
      <c r="N278" s="16"/>
      <c r="O278" s="15"/>
      <c r="P278" s="16"/>
      <c r="Q278" s="16"/>
    </row>
    <row r="279" spans="1:17" ht="15">
      <c r="A279" s="57"/>
      <c r="C279" s="15" t="s">
        <v>267</v>
      </c>
      <c r="D279" s="15"/>
      <c r="E279" s="30"/>
      <c r="F279" s="30"/>
      <c r="G279" s="64"/>
      <c r="H279" s="53"/>
      <c r="I279" s="53"/>
      <c r="J279" s="16"/>
      <c r="K279" s="53"/>
      <c r="L279" s="53"/>
      <c r="M279" s="53"/>
      <c r="N279" s="16"/>
      <c r="O279" s="15"/>
      <c r="P279" s="16"/>
      <c r="Q279" s="16"/>
    </row>
    <row r="280" spans="1:17" ht="15">
      <c r="A280" s="57"/>
      <c r="C280" s="15" t="s">
        <v>268</v>
      </c>
      <c r="D280" s="15"/>
      <c r="E280" s="30" t="s">
        <v>30</v>
      </c>
      <c r="F280" s="30" t="s">
        <v>45</v>
      </c>
      <c r="G280" s="61">
        <f>I280+K280+M280</f>
        <v>150000</v>
      </c>
      <c r="H280" s="62"/>
      <c r="I280" s="53">
        <v>0</v>
      </c>
      <c r="J280" s="16"/>
      <c r="K280" s="53">
        <v>60000</v>
      </c>
      <c r="L280" s="53"/>
      <c r="M280" s="53">
        <f>90000</f>
        <v>90000</v>
      </c>
      <c r="N280" s="16"/>
      <c r="O280" s="15" t="s">
        <v>397</v>
      </c>
      <c r="P280" s="16"/>
      <c r="Q280" s="16"/>
    </row>
    <row r="281" spans="1:17" ht="15">
      <c r="A281" s="57"/>
      <c r="C281" s="15"/>
      <c r="D281" s="15"/>
      <c r="E281" s="30"/>
      <c r="F281" s="30"/>
      <c r="G281" s="64"/>
      <c r="H281" s="53"/>
      <c r="I281" s="53"/>
      <c r="J281" s="16"/>
      <c r="K281" s="53"/>
      <c r="L281" s="53"/>
      <c r="M281" s="53"/>
      <c r="N281" s="16"/>
      <c r="O281" s="15"/>
      <c r="P281" s="16"/>
      <c r="Q281" s="16"/>
    </row>
    <row r="282" spans="1:17" ht="15.75">
      <c r="A282" s="56" t="s">
        <v>363</v>
      </c>
      <c r="B282" s="14">
        <v>4</v>
      </c>
      <c r="C282" s="15" t="s">
        <v>269</v>
      </c>
      <c r="D282" s="15"/>
      <c r="E282" s="30"/>
      <c r="F282" s="30"/>
      <c r="G282" s="64"/>
      <c r="H282" s="53"/>
      <c r="I282" s="53"/>
      <c r="J282" s="16"/>
      <c r="K282" s="53"/>
      <c r="L282" s="53"/>
      <c r="M282" s="53"/>
      <c r="N282" s="16"/>
      <c r="O282" s="15"/>
      <c r="P282" s="16"/>
      <c r="Q282" s="16"/>
    </row>
    <row r="283" spans="1:17" ht="15">
      <c r="A283" s="57"/>
      <c r="C283" s="15" t="s">
        <v>270</v>
      </c>
      <c r="D283" s="15"/>
      <c r="E283" s="30" t="s">
        <v>30</v>
      </c>
      <c r="F283" s="30" t="s">
        <v>45</v>
      </c>
      <c r="G283" s="61">
        <f>I283+K283+M283</f>
        <v>50000</v>
      </c>
      <c r="H283" s="62"/>
      <c r="I283" s="53">
        <v>0</v>
      </c>
      <c r="J283" s="16"/>
      <c r="K283" s="53">
        <v>20000</v>
      </c>
      <c r="L283" s="53"/>
      <c r="M283" s="53">
        <v>30000</v>
      </c>
      <c r="N283" s="16"/>
      <c r="O283" s="15" t="s">
        <v>397</v>
      </c>
      <c r="P283" s="16"/>
      <c r="Q283" s="16"/>
    </row>
    <row r="284" spans="1:17" ht="15">
      <c r="A284" s="57"/>
      <c r="C284" s="15"/>
      <c r="D284" s="15"/>
      <c r="E284" s="30"/>
      <c r="F284" s="30"/>
      <c r="G284" s="64"/>
      <c r="H284" s="53"/>
      <c r="I284" s="53"/>
      <c r="J284" s="16"/>
      <c r="K284" s="53"/>
      <c r="L284" s="53"/>
      <c r="M284" s="53"/>
      <c r="N284" s="16"/>
      <c r="O284" s="15"/>
      <c r="P284" s="16"/>
      <c r="Q284" s="16"/>
    </row>
    <row r="285" spans="1:17" ht="15.75">
      <c r="A285" s="56" t="s">
        <v>364</v>
      </c>
      <c r="B285" s="14">
        <v>4</v>
      </c>
      <c r="C285" s="15" t="s">
        <v>271</v>
      </c>
      <c r="D285" s="15"/>
      <c r="E285" s="30"/>
      <c r="F285" s="30"/>
      <c r="G285" s="64"/>
      <c r="H285" s="53"/>
      <c r="I285" s="53"/>
      <c r="J285" s="16"/>
      <c r="K285" s="53"/>
      <c r="L285" s="53"/>
      <c r="M285" s="53"/>
      <c r="N285" s="16"/>
      <c r="O285" s="15"/>
      <c r="P285" s="16"/>
      <c r="Q285" s="16"/>
    </row>
    <row r="286" spans="1:17" ht="15">
      <c r="A286" s="57"/>
      <c r="C286" s="15" t="s">
        <v>506</v>
      </c>
      <c r="D286" s="15"/>
      <c r="E286" s="30"/>
      <c r="F286" s="30"/>
      <c r="G286" s="64"/>
      <c r="H286" s="53"/>
      <c r="I286" s="53"/>
      <c r="J286" s="16"/>
      <c r="K286" s="53"/>
      <c r="L286" s="53"/>
      <c r="M286" s="53"/>
      <c r="N286" s="16"/>
      <c r="O286" s="15"/>
      <c r="P286" s="16"/>
      <c r="Q286" s="16"/>
    </row>
    <row r="287" spans="1:17" ht="15">
      <c r="A287" s="57"/>
      <c r="C287" s="15" t="s">
        <v>327</v>
      </c>
      <c r="D287" s="15"/>
      <c r="E287" s="30" t="s">
        <v>272</v>
      </c>
      <c r="F287" s="30" t="s">
        <v>272</v>
      </c>
      <c r="G287" s="61">
        <f>I287+K287+M287</f>
        <v>70000</v>
      </c>
      <c r="H287" s="62"/>
      <c r="I287" s="53">
        <v>0</v>
      </c>
      <c r="J287" s="16"/>
      <c r="K287" s="53">
        <v>28000</v>
      </c>
      <c r="L287" s="53"/>
      <c r="M287" s="53">
        <f>70000-28000</f>
        <v>42000</v>
      </c>
      <c r="N287" s="16"/>
      <c r="O287" s="15" t="s">
        <v>397</v>
      </c>
      <c r="P287" s="16"/>
      <c r="Q287" s="16"/>
    </row>
    <row r="288" spans="1:17" ht="15">
      <c r="A288" s="57"/>
      <c r="C288" s="15"/>
      <c r="D288" s="15"/>
      <c r="E288" s="30"/>
      <c r="F288" s="30"/>
      <c r="G288" s="64"/>
      <c r="H288" s="53"/>
      <c r="I288" s="53"/>
      <c r="J288" s="16"/>
      <c r="K288" s="53"/>
      <c r="L288" s="53"/>
      <c r="M288" s="53"/>
      <c r="N288" s="16"/>
      <c r="O288" s="15"/>
      <c r="P288" s="16"/>
      <c r="Q288" s="16"/>
    </row>
    <row r="289" spans="1:17" ht="15.75">
      <c r="A289" s="56" t="s">
        <v>365</v>
      </c>
      <c r="B289" s="14">
        <v>4</v>
      </c>
      <c r="C289" s="15" t="s">
        <v>273</v>
      </c>
      <c r="D289" s="15"/>
      <c r="E289" s="30"/>
      <c r="F289" s="30"/>
      <c r="G289" s="64"/>
      <c r="H289" s="53"/>
      <c r="I289" s="53"/>
      <c r="J289" s="16"/>
      <c r="K289" s="53"/>
      <c r="L289" s="53"/>
      <c r="M289" s="53"/>
      <c r="N289" s="16"/>
      <c r="O289" s="15"/>
      <c r="P289" s="16"/>
      <c r="Q289" s="16"/>
    </row>
    <row r="290" spans="1:17" ht="15">
      <c r="A290" s="57"/>
      <c r="C290" s="15" t="s">
        <v>328</v>
      </c>
      <c r="D290" s="15"/>
      <c r="E290" s="30" t="s">
        <v>272</v>
      </c>
      <c r="F290" s="30" t="s">
        <v>274</v>
      </c>
      <c r="G290" s="61">
        <f>I290+K290+M290</f>
        <v>84000</v>
      </c>
      <c r="H290" s="62"/>
      <c r="I290" s="53">
        <v>0</v>
      </c>
      <c r="J290" s="16"/>
      <c r="K290" s="53">
        <v>33000</v>
      </c>
      <c r="L290" s="53"/>
      <c r="M290" s="53">
        <f>84000-33000</f>
        <v>51000</v>
      </c>
      <c r="N290" s="16"/>
      <c r="O290" s="15" t="s">
        <v>397</v>
      </c>
      <c r="P290" s="16"/>
      <c r="Q290" s="16"/>
    </row>
    <row r="291" spans="1:17" ht="15">
      <c r="A291" s="57"/>
      <c r="C291" s="15"/>
      <c r="D291" s="15"/>
      <c r="E291" s="30"/>
      <c r="F291" s="30"/>
      <c r="G291" s="64"/>
      <c r="H291" s="53"/>
      <c r="I291" s="53"/>
      <c r="J291" s="16"/>
      <c r="K291" s="53"/>
      <c r="L291" s="53"/>
      <c r="M291" s="53"/>
      <c r="N291" s="16"/>
      <c r="O291" s="15"/>
      <c r="P291" s="16"/>
      <c r="Q291" s="16"/>
    </row>
    <row r="292" spans="1:17" ht="15.75">
      <c r="A292" s="56" t="s">
        <v>366</v>
      </c>
      <c r="B292" s="14">
        <v>4</v>
      </c>
      <c r="C292" s="30" t="s">
        <v>275</v>
      </c>
      <c r="D292" s="30"/>
      <c r="E292" s="30"/>
      <c r="F292" s="30"/>
      <c r="G292" s="64"/>
      <c r="H292" s="53"/>
      <c r="I292" s="53"/>
      <c r="J292" s="16"/>
      <c r="K292" s="53"/>
      <c r="L292" s="53"/>
      <c r="M292" s="53"/>
      <c r="N292" s="16"/>
      <c r="O292" s="15"/>
      <c r="P292" s="16"/>
      <c r="Q292" s="16"/>
    </row>
    <row r="293" spans="1:17" ht="15">
      <c r="A293" s="57"/>
      <c r="C293" s="30" t="s">
        <v>276</v>
      </c>
      <c r="D293" s="30"/>
      <c r="E293" s="30" t="s">
        <v>41</v>
      </c>
      <c r="F293" s="30" t="s">
        <v>277</v>
      </c>
      <c r="G293" s="61">
        <f>I293+K293+M293</f>
        <v>15000</v>
      </c>
      <c r="H293" s="62"/>
      <c r="I293" s="53">
        <v>0</v>
      </c>
      <c r="J293" s="16"/>
      <c r="K293" s="53">
        <v>6000</v>
      </c>
      <c r="L293" s="53"/>
      <c r="M293" s="53">
        <v>9000</v>
      </c>
      <c r="N293" s="16"/>
      <c r="O293" s="15" t="s">
        <v>397</v>
      </c>
      <c r="P293" s="16"/>
      <c r="Q293" s="16"/>
    </row>
    <row r="294" spans="1:17" ht="15">
      <c r="A294" s="57"/>
      <c r="C294" s="30"/>
      <c r="D294" s="30"/>
      <c r="E294" s="30"/>
      <c r="F294" s="30"/>
      <c r="G294" s="61"/>
      <c r="H294" s="62"/>
      <c r="I294" s="53"/>
      <c r="J294" s="16"/>
      <c r="K294" s="53"/>
      <c r="L294" s="53"/>
      <c r="M294" s="53"/>
      <c r="N294" s="16"/>
      <c r="O294" s="15"/>
      <c r="P294" s="16"/>
      <c r="Q294" s="16"/>
    </row>
    <row r="295" spans="1:17" ht="15.75">
      <c r="A295" s="56" t="s">
        <v>367</v>
      </c>
      <c r="B295" s="14">
        <v>4</v>
      </c>
      <c r="C295" s="30" t="s">
        <v>278</v>
      </c>
      <c r="D295" s="30"/>
      <c r="E295" s="30"/>
      <c r="F295" s="30"/>
      <c r="G295" s="61"/>
      <c r="H295" s="62"/>
      <c r="I295" s="53"/>
      <c r="J295" s="16"/>
      <c r="K295" s="53"/>
      <c r="L295" s="53"/>
      <c r="M295" s="53"/>
      <c r="N295" s="16"/>
      <c r="O295" s="15"/>
      <c r="P295" s="16"/>
      <c r="Q295" s="16"/>
    </row>
    <row r="296" spans="1:17" ht="15">
      <c r="A296" s="57"/>
      <c r="C296" s="30" t="s">
        <v>279</v>
      </c>
      <c r="D296" s="30"/>
      <c r="E296" s="30"/>
      <c r="F296" s="30"/>
      <c r="G296" s="61"/>
      <c r="H296" s="62"/>
      <c r="I296" s="53"/>
      <c r="J296" s="16"/>
      <c r="K296" s="53"/>
      <c r="L296" s="53"/>
      <c r="M296" s="53"/>
      <c r="N296" s="16"/>
      <c r="O296" s="15"/>
      <c r="P296" s="16"/>
      <c r="Q296" s="16"/>
    </row>
    <row r="297" spans="1:17" ht="15">
      <c r="A297" s="57"/>
      <c r="C297" s="30" t="s">
        <v>280</v>
      </c>
      <c r="D297" s="30"/>
      <c r="E297" s="30"/>
      <c r="F297" s="30"/>
      <c r="G297" s="61"/>
      <c r="H297" s="62"/>
      <c r="I297" s="53"/>
      <c r="J297" s="16"/>
      <c r="K297" s="53"/>
      <c r="L297" s="53"/>
      <c r="M297" s="53"/>
      <c r="N297" s="16"/>
      <c r="O297" s="15"/>
      <c r="P297" s="16"/>
      <c r="Q297" s="16"/>
    </row>
    <row r="298" spans="1:17" ht="15">
      <c r="A298" s="57"/>
      <c r="C298" s="30" t="s">
        <v>281</v>
      </c>
      <c r="D298" s="30"/>
      <c r="E298" s="30" t="s">
        <v>282</v>
      </c>
      <c r="F298" s="30" t="s">
        <v>283</v>
      </c>
      <c r="G298" s="61">
        <f>I298+K298+M298</f>
        <v>1452000</v>
      </c>
      <c r="H298" s="62"/>
      <c r="I298" s="53">
        <v>0</v>
      </c>
      <c r="J298" s="16"/>
      <c r="K298" s="53">
        <v>150000</v>
      </c>
      <c r="L298" s="53"/>
      <c r="M298" s="53">
        <v>1302000</v>
      </c>
      <c r="N298" s="16"/>
      <c r="O298" s="15" t="s">
        <v>397</v>
      </c>
      <c r="P298" s="16"/>
      <c r="Q298" s="16"/>
    </row>
    <row r="299" spans="1:17" ht="15">
      <c r="A299" s="57"/>
      <c r="C299" s="30"/>
      <c r="D299" s="30"/>
      <c r="E299" s="30"/>
      <c r="F299" s="30"/>
      <c r="G299" s="61"/>
      <c r="H299" s="62"/>
      <c r="I299" s="53"/>
      <c r="J299" s="16"/>
      <c r="K299" s="53"/>
      <c r="L299" s="53"/>
      <c r="M299" s="53"/>
      <c r="N299" s="16"/>
      <c r="O299" s="15"/>
      <c r="P299" s="16"/>
      <c r="Q299" s="16"/>
    </row>
    <row r="300" spans="1:17" ht="15.75">
      <c r="A300" s="56" t="s">
        <v>368</v>
      </c>
      <c r="B300" s="14">
        <v>4</v>
      </c>
      <c r="C300" s="30" t="s">
        <v>278</v>
      </c>
      <c r="D300" s="30"/>
      <c r="E300" s="30"/>
      <c r="F300" s="30"/>
      <c r="G300" s="61"/>
      <c r="H300" s="62"/>
      <c r="I300" s="53"/>
      <c r="J300" s="16"/>
      <c r="K300" s="53"/>
      <c r="L300" s="53"/>
      <c r="M300" s="53"/>
      <c r="N300" s="16"/>
      <c r="O300" s="15"/>
      <c r="P300" s="16"/>
      <c r="Q300" s="16"/>
    </row>
    <row r="301" spans="1:17" ht="15">
      <c r="A301" s="57"/>
      <c r="C301" s="30" t="s">
        <v>279</v>
      </c>
      <c r="D301" s="30"/>
      <c r="E301" s="30"/>
      <c r="F301" s="30"/>
      <c r="G301" s="61"/>
      <c r="H301" s="62"/>
      <c r="I301" s="53"/>
      <c r="J301" s="16"/>
      <c r="K301" s="53"/>
      <c r="L301" s="53"/>
      <c r="M301" s="53"/>
      <c r="N301" s="16"/>
      <c r="O301" s="15"/>
      <c r="P301" s="16"/>
      <c r="Q301" s="16"/>
    </row>
    <row r="302" spans="1:17" ht="15.75">
      <c r="A302" s="57"/>
      <c r="C302" s="30" t="s">
        <v>280</v>
      </c>
      <c r="D302" s="30"/>
      <c r="E302" s="59"/>
      <c r="F302" s="42"/>
      <c r="G302" s="61"/>
      <c r="H302" s="62"/>
      <c r="I302" s="53"/>
      <c r="J302" s="16"/>
      <c r="K302" s="53"/>
      <c r="L302" s="53"/>
      <c r="M302" s="53"/>
      <c r="N302" s="16"/>
      <c r="O302" s="15"/>
      <c r="P302" s="16"/>
      <c r="Q302" s="16"/>
    </row>
    <row r="303" spans="1:17" ht="15">
      <c r="A303" s="57"/>
      <c r="C303" s="30" t="s">
        <v>284</v>
      </c>
      <c r="D303" s="30"/>
      <c r="E303" s="30"/>
      <c r="F303" s="30"/>
      <c r="G303" s="61"/>
      <c r="H303" s="62"/>
      <c r="I303" s="53"/>
      <c r="J303" s="16"/>
      <c r="K303" s="53"/>
      <c r="L303" s="53"/>
      <c r="M303" s="53"/>
      <c r="N303" s="16"/>
      <c r="O303" s="15"/>
      <c r="P303" s="16"/>
      <c r="Q303" s="16"/>
    </row>
    <row r="304" spans="1:17" ht="15">
      <c r="A304" s="57"/>
      <c r="C304" s="30" t="s">
        <v>329</v>
      </c>
      <c r="D304" s="30"/>
      <c r="E304" s="30" t="s">
        <v>282</v>
      </c>
      <c r="F304" s="30" t="s">
        <v>283</v>
      </c>
      <c r="G304" s="61">
        <f>I304+K304+M304</f>
        <v>1176000</v>
      </c>
      <c r="H304" s="62"/>
      <c r="I304" s="53">
        <v>0</v>
      </c>
      <c r="J304" s="16"/>
      <c r="K304" s="53">
        <v>150000</v>
      </c>
      <c r="L304" s="53"/>
      <c r="M304" s="53">
        <v>1026000</v>
      </c>
      <c r="N304" s="16"/>
      <c r="O304" s="15" t="s">
        <v>397</v>
      </c>
      <c r="P304" s="16"/>
      <c r="Q304" s="16"/>
    </row>
    <row r="305" spans="1:17" ht="15">
      <c r="A305" s="57"/>
      <c r="C305" s="30"/>
      <c r="D305" s="30"/>
      <c r="E305" s="30"/>
      <c r="F305" s="30"/>
      <c r="G305" s="61"/>
      <c r="H305" s="62"/>
      <c r="I305" s="53"/>
      <c r="J305" s="16"/>
      <c r="K305" s="53"/>
      <c r="L305" s="53"/>
      <c r="M305" s="53"/>
      <c r="N305" s="16"/>
      <c r="O305" s="15"/>
      <c r="P305" s="16"/>
      <c r="Q305" s="16"/>
    </row>
    <row r="306" spans="1:17" ht="15.75">
      <c r="A306" s="56" t="s">
        <v>369</v>
      </c>
      <c r="B306" s="14">
        <v>4</v>
      </c>
      <c r="C306" s="30" t="s">
        <v>285</v>
      </c>
      <c r="D306" s="30"/>
      <c r="E306" s="30"/>
      <c r="F306" s="30"/>
      <c r="G306" s="61"/>
      <c r="H306" s="62"/>
      <c r="I306" s="53"/>
      <c r="J306" s="16"/>
      <c r="K306" s="53"/>
      <c r="L306" s="53"/>
      <c r="M306" s="53"/>
      <c r="N306" s="16"/>
      <c r="O306" s="15"/>
      <c r="P306" s="16"/>
      <c r="Q306" s="16"/>
    </row>
    <row r="307" spans="1:17" ht="15">
      <c r="A307" s="57"/>
      <c r="C307" s="30" t="s">
        <v>330</v>
      </c>
      <c r="D307" s="30"/>
      <c r="E307" s="30" t="s">
        <v>282</v>
      </c>
      <c r="F307" s="30" t="s">
        <v>283</v>
      </c>
      <c r="G307" s="61">
        <f>I307+K307+M307</f>
        <v>130000</v>
      </c>
      <c r="H307" s="62"/>
      <c r="I307" s="53">
        <v>0</v>
      </c>
      <c r="J307" s="16"/>
      <c r="K307" s="53">
        <v>65000</v>
      </c>
      <c r="L307" s="53"/>
      <c r="M307" s="53">
        <v>65000</v>
      </c>
      <c r="N307" s="16"/>
      <c r="O307" s="30" t="s">
        <v>397</v>
      </c>
      <c r="P307" s="16"/>
      <c r="Q307" s="16"/>
    </row>
    <row r="308" spans="1:17" ht="15">
      <c r="A308" s="57"/>
      <c r="C308" s="30"/>
      <c r="D308" s="30"/>
      <c r="E308" s="30"/>
      <c r="F308" s="30"/>
      <c r="G308" s="61"/>
      <c r="H308" s="62"/>
      <c r="I308" s="53"/>
      <c r="J308" s="16"/>
      <c r="K308" s="53"/>
      <c r="L308" s="53"/>
      <c r="M308" s="53"/>
      <c r="N308" s="16"/>
      <c r="O308" s="15"/>
      <c r="P308" s="16"/>
      <c r="Q308" s="16"/>
    </row>
    <row r="309" spans="1:17" ht="15.75">
      <c r="A309" s="56" t="s">
        <v>370</v>
      </c>
      <c r="B309" s="14">
        <v>4</v>
      </c>
      <c r="C309" s="30" t="s">
        <v>390</v>
      </c>
      <c r="D309" s="30"/>
      <c r="E309" s="30"/>
      <c r="F309" s="30"/>
      <c r="G309" s="66"/>
      <c r="H309" s="62"/>
      <c r="I309" s="53"/>
      <c r="J309" s="16"/>
      <c r="K309" s="53"/>
      <c r="L309" s="53"/>
      <c r="M309" s="53"/>
      <c r="N309" s="16"/>
      <c r="O309" s="15"/>
      <c r="P309" s="16"/>
      <c r="Q309" s="16"/>
    </row>
    <row r="310" spans="1:17" ht="15">
      <c r="A310" s="57"/>
      <c r="C310" s="30" t="s">
        <v>391</v>
      </c>
      <c r="D310" s="30"/>
      <c r="E310" s="30" t="s">
        <v>40</v>
      </c>
      <c r="F310" s="30" t="s">
        <v>52</v>
      </c>
      <c r="G310" s="61">
        <f>I310+K310+M310</f>
        <v>156000</v>
      </c>
      <c r="H310" s="62"/>
      <c r="I310" s="53">
        <v>0</v>
      </c>
      <c r="J310" s="16"/>
      <c r="K310" s="53">
        <v>10000</v>
      </c>
      <c r="L310" s="53"/>
      <c r="M310" s="53">
        <v>146000</v>
      </c>
      <c r="N310" s="16"/>
      <c r="O310" s="30" t="s">
        <v>397</v>
      </c>
      <c r="P310" s="16"/>
      <c r="Q310" s="16"/>
    </row>
    <row r="311" spans="1:17" ht="15">
      <c r="A311" s="57"/>
      <c r="C311" s="30"/>
      <c r="D311" s="30"/>
      <c r="E311" s="30"/>
      <c r="F311" s="30"/>
      <c r="G311" s="66"/>
      <c r="H311" s="62"/>
      <c r="I311" s="53"/>
      <c r="J311" s="16"/>
      <c r="K311" s="53"/>
      <c r="L311" s="53"/>
      <c r="M311" s="53"/>
      <c r="N311" s="16"/>
      <c r="O311" s="15"/>
      <c r="P311" s="16"/>
      <c r="Q311" s="16"/>
    </row>
    <row r="312" spans="1:17" ht="15.75">
      <c r="A312" s="56" t="s">
        <v>371</v>
      </c>
      <c r="B312" s="14">
        <v>4</v>
      </c>
      <c r="C312" s="30" t="s">
        <v>392</v>
      </c>
      <c r="D312" s="30"/>
      <c r="E312" s="30"/>
      <c r="F312" s="30"/>
      <c r="G312" s="66"/>
      <c r="H312" s="62"/>
      <c r="I312" s="53"/>
      <c r="J312" s="16"/>
      <c r="K312" s="53"/>
      <c r="L312" s="53"/>
      <c r="M312" s="53"/>
      <c r="N312" s="16"/>
      <c r="O312" s="15"/>
      <c r="P312" s="16"/>
      <c r="Q312" s="16"/>
    </row>
    <row r="313" spans="1:17" ht="15">
      <c r="A313" s="57"/>
      <c r="C313" s="30" t="s">
        <v>393</v>
      </c>
      <c r="D313" s="30"/>
      <c r="E313" s="30" t="s">
        <v>40</v>
      </c>
      <c r="F313" s="30" t="s">
        <v>52</v>
      </c>
      <c r="G313" s="61">
        <f>I313+K313+M313</f>
        <v>36000</v>
      </c>
      <c r="H313" s="62"/>
      <c r="I313" s="53">
        <v>0</v>
      </c>
      <c r="J313" s="16"/>
      <c r="K313" s="53">
        <v>36000</v>
      </c>
      <c r="L313" s="53"/>
      <c r="M313" s="53">
        <v>0</v>
      </c>
      <c r="N313" s="16"/>
      <c r="O313" s="30">
        <v>2004</v>
      </c>
      <c r="P313" s="16"/>
      <c r="Q313" s="16"/>
    </row>
    <row r="314" spans="1:17" ht="15">
      <c r="A314" s="57"/>
      <c r="C314" s="30"/>
      <c r="D314" s="30"/>
      <c r="E314" s="30"/>
      <c r="F314" s="30"/>
      <c r="G314" s="66"/>
      <c r="H314" s="62"/>
      <c r="I314" s="53"/>
      <c r="J314" s="16"/>
      <c r="K314" s="53"/>
      <c r="L314" s="53"/>
      <c r="M314" s="53"/>
      <c r="N314" s="16"/>
      <c r="O314" s="15"/>
      <c r="P314" s="16"/>
      <c r="Q314" s="16"/>
    </row>
    <row r="315" spans="1:17" ht="15.75">
      <c r="A315" s="56" t="s">
        <v>372</v>
      </c>
      <c r="B315" s="14">
        <v>4</v>
      </c>
      <c r="C315" s="30" t="s">
        <v>286</v>
      </c>
      <c r="D315" s="30"/>
      <c r="E315" s="30"/>
      <c r="F315" s="30"/>
      <c r="G315" s="66"/>
      <c r="H315" s="62"/>
      <c r="I315" s="53"/>
      <c r="J315" s="16"/>
      <c r="K315" s="53"/>
      <c r="L315" s="53"/>
      <c r="M315" s="53"/>
      <c r="N315" s="16"/>
      <c r="O315" s="15"/>
      <c r="P315" s="16"/>
      <c r="Q315" s="16"/>
    </row>
    <row r="316" spans="1:17" ht="15">
      <c r="A316" s="57"/>
      <c r="C316" s="30" t="s">
        <v>287</v>
      </c>
      <c r="D316" s="30"/>
      <c r="E316" s="30"/>
      <c r="F316" s="30"/>
      <c r="G316" s="66"/>
      <c r="H316" s="62"/>
      <c r="I316" s="53"/>
      <c r="J316" s="16"/>
      <c r="K316" s="53"/>
      <c r="L316" s="53"/>
      <c r="M316" s="53"/>
      <c r="N316" s="16"/>
      <c r="O316" s="15"/>
      <c r="P316" s="16"/>
      <c r="Q316" s="16"/>
    </row>
    <row r="317" spans="1:17" ht="15">
      <c r="A317" s="57"/>
      <c r="C317" s="30" t="s">
        <v>331</v>
      </c>
      <c r="D317" s="30"/>
      <c r="E317" s="30" t="s">
        <v>40</v>
      </c>
      <c r="F317" s="30" t="s">
        <v>52</v>
      </c>
      <c r="G317" s="61">
        <f>I317+K317+M317</f>
        <v>76000</v>
      </c>
      <c r="H317" s="62"/>
      <c r="I317" s="53">
        <v>0</v>
      </c>
      <c r="J317" s="16"/>
      <c r="K317" s="53">
        <v>76000</v>
      </c>
      <c r="L317" s="53"/>
      <c r="M317" s="53">
        <v>0</v>
      </c>
      <c r="N317" s="16"/>
      <c r="O317" s="30">
        <v>2004</v>
      </c>
      <c r="P317" s="16"/>
      <c r="Q317" s="16"/>
    </row>
    <row r="318" spans="1:17" ht="15">
      <c r="A318" s="57"/>
      <c r="B318" s="14"/>
      <c r="C318" s="30"/>
      <c r="D318" s="30"/>
      <c r="E318" s="30"/>
      <c r="F318" s="30"/>
      <c r="G318" s="61"/>
      <c r="H318" s="62"/>
      <c r="I318" s="53"/>
      <c r="J318" s="16"/>
      <c r="K318" s="53"/>
      <c r="L318" s="53"/>
      <c r="M318" s="53"/>
      <c r="N318" s="16"/>
      <c r="O318" s="15"/>
      <c r="P318" s="16"/>
      <c r="Q318" s="16"/>
    </row>
    <row r="319" spans="1:17" ht="15.75">
      <c r="A319" s="56" t="s">
        <v>373</v>
      </c>
      <c r="B319" s="14">
        <v>4</v>
      </c>
      <c r="C319" s="30" t="s">
        <v>286</v>
      </c>
      <c r="D319" s="30"/>
      <c r="E319" s="30"/>
      <c r="F319" s="30"/>
      <c r="G319" s="66"/>
      <c r="H319" s="62"/>
      <c r="I319" s="53"/>
      <c r="J319" s="16"/>
      <c r="K319" s="53"/>
      <c r="L319" s="53"/>
      <c r="M319" s="53"/>
      <c r="N319" s="16"/>
      <c r="O319" s="15"/>
      <c r="P319" s="16"/>
      <c r="Q319" s="16"/>
    </row>
    <row r="320" spans="1:17" ht="15">
      <c r="A320" s="57"/>
      <c r="C320" s="30" t="s">
        <v>288</v>
      </c>
      <c r="D320" s="30"/>
      <c r="E320" s="30"/>
      <c r="F320" s="30"/>
      <c r="G320" s="66"/>
      <c r="H320" s="62"/>
      <c r="I320" s="53"/>
      <c r="J320" s="16"/>
      <c r="K320" s="53"/>
      <c r="L320" s="53"/>
      <c r="M320" s="53"/>
      <c r="N320" s="16"/>
      <c r="O320" s="15"/>
      <c r="P320" s="16"/>
      <c r="Q320" s="16"/>
    </row>
    <row r="321" spans="1:17" ht="15">
      <c r="A321" s="57"/>
      <c r="C321" s="30" t="s">
        <v>332</v>
      </c>
      <c r="D321" s="30"/>
      <c r="E321" s="30" t="s">
        <v>40</v>
      </c>
      <c r="F321" s="30" t="s">
        <v>52</v>
      </c>
      <c r="G321" s="61">
        <f>I321+K321+M321</f>
        <v>199000</v>
      </c>
      <c r="H321" s="62"/>
      <c r="I321" s="53">
        <v>0</v>
      </c>
      <c r="J321" s="16"/>
      <c r="K321" s="53">
        <v>79000</v>
      </c>
      <c r="L321" s="53"/>
      <c r="M321" s="53">
        <f>199000-79000</f>
        <v>120000</v>
      </c>
      <c r="N321" s="16"/>
      <c r="O321" s="15" t="s">
        <v>397</v>
      </c>
      <c r="P321" s="16"/>
      <c r="Q321" s="16"/>
    </row>
    <row r="322" spans="1:17" ht="15">
      <c r="A322" s="57"/>
      <c r="C322" s="30"/>
      <c r="D322" s="30"/>
      <c r="E322" s="30"/>
      <c r="F322" s="30"/>
      <c r="G322" s="61"/>
      <c r="H322" s="62"/>
      <c r="I322" s="53"/>
      <c r="J322" s="16"/>
      <c r="K322" s="53"/>
      <c r="L322" s="53"/>
      <c r="M322" s="53"/>
      <c r="N322" s="16"/>
      <c r="O322" s="15"/>
      <c r="P322" s="16"/>
      <c r="Q322" s="16"/>
    </row>
    <row r="323" spans="1:17" ht="15.75">
      <c r="A323" s="56" t="s">
        <v>374</v>
      </c>
      <c r="B323" s="14">
        <v>4</v>
      </c>
      <c r="C323" s="59" t="s">
        <v>289</v>
      </c>
      <c r="D323" s="59"/>
      <c r="E323" s="59"/>
      <c r="F323" s="59"/>
      <c r="G323" s="61"/>
      <c r="H323" s="62"/>
      <c r="I323" s="53"/>
      <c r="J323" s="16"/>
      <c r="K323" s="53"/>
      <c r="L323" s="53"/>
      <c r="M323" s="53"/>
      <c r="N323" s="16"/>
      <c r="O323" s="15"/>
      <c r="P323" s="16"/>
      <c r="Q323" s="16"/>
    </row>
    <row r="324" spans="1:17" ht="15">
      <c r="A324" s="57"/>
      <c r="C324" s="59" t="s">
        <v>290</v>
      </c>
      <c r="D324" s="59"/>
      <c r="E324" s="30" t="s">
        <v>40</v>
      </c>
      <c r="F324" s="30" t="s">
        <v>52</v>
      </c>
      <c r="G324" s="61">
        <f>I324+K324+M324</f>
        <v>391000</v>
      </c>
      <c r="H324" s="62"/>
      <c r="I324" s="53">
        <v>0</v>
      </c>
      <c r="J324" s="16"/>
      <c r="K324" s="53">
        <v>56000</v>
      </c>
      <c r="L324" s="53"/>
      <c r="M324" s="53">
        <v>335000</v>
      </c>
      <c r="N324" s="16"/>
      <c r="O324" s="15" t="s">
        <v>397</v>
      </c>
      <c r="P324" s="16"/>
      <c r="Q324" s="16"/>
    </row>
    <row r="325" spans="1:17" ht="15">
      <c r="A325" s="57"/>
      <c r="C325" s="30"/>
      <c r="D325" s="30"/>
      <c r="E325" s="30"/>
      <c r="F325" s="30"/>
      <c r="G325" s="61"/>
      <c r="H325" s="62"/>
      <c r="I325" s="53"/>
      <c r="J325" s="16"/>
      <c r="K325" s="53"/>
      <c r="L325" s="53"/>
      <c r="M325" s="53"/>
      <c r="N325" s="16"/>
      <c r="O325" s="15"/>
      <c r="P325" s="16"/>
      <c r="Q325" s="16"/>
    </row>
    <row r="326" spans="1:17" ht="15">
      <c r="A326" s="63" t="s">
        <v>422</v>
      </c>
      <c r="B326" s="63">
        <v>4</v>
      </c>
      <c r="C326" s="58" t="s">
        <v>423</v>
      </c>
      <c r="D326" s="58"/>
      <c r="E326" s="63"/>
      <c r="F326" s="63"/>
      <c r="G326" s="61"/>
      <c r="H326" s="84"/>
      <c r="I326" s="53"/>
      <c r="J326" s="84"/>
      <c r="K326" s="53"/>
      <c r="L326" s="84"/>
      <c r="M326" s="65"/>
      <c r="N326" s="84"/>
      <c r="O326" s="65"/>
      <c r="P326" s="16"/>
      <c r="Q326" s="16"/>
    </row>
    <row r="327" spans="1:17" ht="15">
      <c r="A327" s="63"/>
      <c r="B327" s="63"/>
      <c r="C327" s="58" t="s">
        <v>424</v>
      </c>
      <c r="D327" s="58"/>
      <c r="E327" s="59" t="s">
        <v>40</v>
      </c>
      <c r="F327" s="63" t="s">
        <v>45</v>
      </c>
      <c r="G327" s="61">
        <f>I327+K327+M327</f>
        <v>141000</v>
      </c>
      <c r="H327" s="84"/>
      <c r="I327" s="53">
        <v>0</v>
      </c>
      <c r="J327" s="84"/>
      <c r="K327" s="53">
        <v>10000</v>
      </c>
      <c r="L327" s="84"/>
      <c r="M327" s="53">
        <v>131000</v>
      </c>
      <c r="N327" s="84"/>
      <c r="O327" s="15" t="s">
        <v>397</v>
      </c>
      <c r="P327" s="16"/>
      <c r="Q327" s="16"/>
    </row>
    <row r="328" spans="1:17" ht="15">
      <c r="A328" s="63"/>
      <c r="B328" s="63"/>
      <c r="C328" s="58"/>
      <c r="D328" s="58"/>
      <c r="E328" s="63"/>
      <c r="F328" s="63"/>
      <c r="G328" s="61"/>
      <c r="H328" s="84"/>
      <c r="I328" s="53"/>
      <c r="J328" s="84"/>
      <c r="K328" s="53"/>
      <c r="L328" s="84"/>
      <c r="M328" s="53"/>
      <c r="N328" s="84"/>
      <c r="O328" s="86"/>
      <c r="P328" s="16"/>
      <c r="Q328" s="16"/>
    </row>
    <row r="329" spans="1:17" ht="15">
      <c r="A329" s="63" t="s">
        <v>422</v>
      </c>
      <c r="B329" s="63">
        <v>4</v>
      </c>
      <c r="C329" s="58" t="s">
        <v>425</v>
      </c>
      <c r="D329" s="58"/>
      <c r="E329" s="63"/>
      <c r="F329" s="63"/>
      <c r="G329" s="61"/>
      <c r="H329" s="84"/>
      <c r="I329" s="53"/>
      <c r="J329" s="84"/>
      <c r="K329" s="53"/>
      <c r="L329" s="84"/>
      <c r="M329" s="53"/>
      <c r="N329" s="84"/>
      <c r="O329" s="86"/>
      <c r="P329" s="16"/>
      <c r="Q329" s="16"/>
    </row>
    <row r="330" spans="1:17" ht="15">
      <c r="A330" s="63"/>
      <c r="B330" s="63"/>
      <c r="C330" s="58" t="s">
        <v>426</v>
      </c>
      <c r="D330" s="58"/>
      <c r="E330" s="59" t="s">
        <v>40</v>
      </c>
      <c r="F330" s="63" t="s">
        <v>427</v>
      </c>
      <c r="G330" s="61">
        <f>I330+K330+M330</f>
        <v>100000</v>
      </c>
      <c r="H330" s="84"/>
      <c r="I330" s="53">
        <v>0</v>
      </c>
      <c r="J330" s="84"/>
      <c r="K330" s="53">
        <v>10000</v>
      </c>
      <c r="L330" s="84"/>
      <c r="M330" s="53">
        <v>90000</v>
      </c>
      <c r="N330" s="84"/>
      <c r="O330" s="15" t="s">
        <v>397</v>
      </c>
      <c r="P330" s="16"/>
      <c r="Q330" s="16"/>
    </row>
    <row r="331" spans="1:17" ht="15">
      <c r="A331" s="57"/>
      <c r="C331" s="30"/>
      <c r="D331" s="30"/>
      <c r="E331" s="30"/>
      <c r="F331" s="63"/>
      <c r="G331" s="61"/>
      <c r="H331" s="62"/>
      <c r="I331" s="53"/>
      <c r="J331" s="16"/>
      <c r="K331" s="53"/>
      <c r="L331" s="53"/>
      <c r="M331" s="53"/>
      <c r="N331" s="16"/>
      <c r="O331" s="30"/>
      <c r="P331" s="16"/>
      <c r="Q331" s="16"/>
    </row>
    <row r="332" spans="1:17" ht="15">
      <c r="A332" s="63" t="s">
        <v>428</v>
      </c>
      <c r="B332" s="63">
        <v>4</v>
      </c>
      <c r="C332" s="58" t="s">
        <v>429</v>
      </c>
      <c r="D332" s="58"/>
      <c r="E332" s="63"/>
      <c r="F332" s="63"/>
      <c r="G332" s="65"/>
      <c r="H332" s="84"/>
      <c r="I332" s="65"/>
      <c r="J332" s="84"/>
      <c r="K332" s="53"/>
      <c r="L332" s="84"/>
      <c r="M332" s="53"/>
      <c r="N332" s="84"/>
      <c r="O332" s="86"/>
      <c r="P332" s="16"/>
      <c r="Q332" s="16"/>
    </row>
    <row r="333" spans="1:17" ht="15">
      <c r="A333" s="63"/>
      <c r="B333" s="63"/>
      <c r="C333" s="58" t="s">
        <v>436</v>
      </c>
      <c r="D333" s="58"/>
      <c r="E333" s="59"/>
      <c r="F333" s="63"/>
      <c r="G333" s="65"/>
      <c r="H333" s="84"/>
      <c r="I333" s="53"/>
      <c r="J333" s="85"/>
      <c r="K333" s="53"/>
      <c r="L333" s="85"/>
      <c r="M333" s="53"/>
      <c r="N333" s="84"/>
      <c r="O333" s="86"/>
      <c r="P333" s="16"/>
      <c r="Q333" s="16"/>
    </row>
    <row r="334" spans="1:17" ht="15">
      <c r="A334" s="63"/>
      <c r="B334" s="63"/>
      <c r="C334" s="58" t="s">
        <v>430</v>
      </c>
      <c r="D334" s="58"/>
      <c r="E334" s="59" t="s">
        <v>40</v>
      </c>
      <c r="F334" s="63" t="s">
        <v>100</v>
      </c>
      <c r="G334" s="61">
        <f>I334+K334+M334</f>
        <v>30000</v>
      </c>
      <c r="H334" s="61"/>
      <c r="I334" s="53">
        <v>0</v>
      </c>
      <c r="J334" s="84"/>
      <c r="K334" s="53">
        <v>30000</v>
      </c>
      <c r="L334" s="84"/>
      <c r="M334" s="53">
        <v>0</v>
      </c>
      <c r="N334" s="84"/>
      <c r="O334" s="86">
        <v>2004</v>
      </c>
      <c r="P334" s="16"/>
      <c r="Q334" s="16"/>
    </row>
    <row r="335" spans="1:17" ht="15">
      <c r="A335" s="63"/>
      <c r="B335" s="63"/>
      <c r="C335" s="58"/>
      <c r="D335" s="58"/>
      <c r="E335" s="59"/>
      <c r="F335" s="63"/>
      <c r="G335" s="61"/>
      <c r="H335" s="61"/>
      <c r="I335" s="53"/>
      <c r="J335" s="84"/>
      <c r="K335" s="53"/>
      <c r="L335" s="84"/>
      <c r="M335" s="53"/>
      <c r="N335" s="84"/>
      <c r="O335" s="86"/>
      <c r="P335" s="16"/>
      <c r="Q335" s="16"/>
    </row>
    <row r="336" spans="1:17" ht="15">
      <c r="A336" s="63" t="s">
        <v>428</v>
      </c>
      <c r="B336" s="63">
        <v>4</v>
      </c>
      <c r="C336" s="58" t="s">
        <v>431</v>
      </c>
      <c r="D336" s="58"/>
      <c r="E336" s="59"/>
      <c r="F336" s="63"/>
      <c r="G336" s="61"/>
      <c r="H336" s="61"/>
      <c r="I336" s="53"/>
      <c r="J336" s="84"/>
      <c r="K336" s="53"/>
      <c r="L336" s="84"/>
      <c r="M336" s="53"/>
      <c r="N336" s="84"/>
      <c r="O336" s="86"/>
      <c r="P336" s="16"/>
      <c r="Q336" s="16"/>
    </row>
    <row r="337" spans="1:17" ht="15">
      <c r="A337" s="63"/>
      <c r="B337" s="63"/>
      <c r="C337" s="58" t="s">
        <v>432</v>
      </c>
      <c r="D337" s="58"/>
      <c r="E337" s="59"/>
      <c r="F337" s="63" t="s">
        <v>434</v>
      </c>
      <c r="G337" s="61"/>
      <c r="H337" s="61"/>
      <c r="I337" s="53"/>
      <c r="J337" s="84"/>
      <c r="K337" s="53"/>
      <c r="L337" s="84"/>
      <c r="M337" s="53"/>
      <c r="N337" s="84"/>
      <c r="O337" s="86"/>
      <c r="P337" s="16"/>
      <c r="Q337" s="16"/>
    </row>
    <row r="338" spans="1:17" ht="15">
      <c r="A338" s="63"/>
      <c r="B338" s="63"/>
      <c r="C338" s="58" t="s">
        <v>433</v>
      </c>
      <c r="D338" s="58"/>
      <c r="E338" s="59" t="s">
        <v>40</v>
      </c>
      <c r="F338" s="63" t="s">
        <v>435</v>
      </c>
      <c r="G338" s="61">
        <f>I338+K338+M338</f>
        <v>10000</v>
      </c>
      <c r="H338" s="61"/>
      <c r="I338" s="53">
        <v>0</v>
      </c>
      <c r="J338" s="84"/>
      <c r="K338" s="53">
        <v>10000</v>
      </c>
      <c r="L338" s="84"/>
      <c r="M338" s="53">
        <v>0</v>
      </c>
      <c r="N338" s="84"/>
      <c r="O338" s="86">
        <v>2004</v>
      </c>
      <c r="P338" s="16"/>
      <c r="Q338" s="16"/>
    </row>
    <row r="339" spans="1:17" ht="15">
      <c r="A339" s="57"/>
      <c r="C339" s="30"/>
      <c r="D339" s="30"/>
      <c r="E339" s="59"/>
      <c r="F339" s="30"/>
      <c r="G339" s="61"/>
      <c r="H339" s="61"/>
      <c r="I339" s="53"/>
      <c r="J339" s="16"/>
      <c r="K339" s="53"/>
      <c r="L339" s="53"/>
      <c r="M339" s="53"/>
      <c r="N339" s="16"/>
      <c r="O339" s="30"/>
      <c r="P339" s="16"/>
      <c r="Q339" s="16"/>
    </row>
    <row r="340" spans="1:17" ht="15">
      <c r="A340" s="63" t="s">
        <v>428</v>
      </c>
      <c r="B340" s="63">
        <v>4</v>
      </c>
      <c r="C340" s="58" t="s">
        <v>437</v>
      </c>
      <c r="D340" s="58"/>
      <c r="E340" s="63"/>
      <c r="F340" s="63"/>
      <c r="G340" s="65"/>
      <c r="H340" s="84"/>
      <c r="I340" s="65"/>
      <c r="J340" s="84"/>
      <c r="K340" s="53"/>
      <c r="L340" s="84"/>
      <c r="M340" s="65"/>
      <c r="N340" s="84"/>
      <c r="O340" s="65"/>
      <c r="P340" s="16"/>
      <c r="Q340" s="16"/>
    </row>
    <row r="341" spans="1:17" ht="15">
      <c r="A341" s="63"/>
      <c r="B341" s="63"/>
      <c r="C341" s="58" t="s">
        <v>438</v>
      </c>
      <c r="D341" s="58"/>
      <c r="E341" s="63"/>
      <c r="F341" s="63"/>
      <c r="G341" s="65"/>
      <c r="H341" s="84"/>
      <c r="I341" s="65"/>
      <c r="J341" s="84"/>
      <c r="K341" s="53"/>
      <c r="L341" s="84"/>
      <c r="M341" s="65"/>
      <c r="N341" s="84"/>
      <c r="O341" s="65"/>
      <c r="P341" s="16"/>
      <c r="Q341" s="16"/>
    </row>
    <row r="342" spans="1:17" ht="15">
      <c r="A342" s="63"/>
      <c r="B342" s="63"/>
      <c r="C342" s="58" t="s">
        <v>439</v>
      </c>
      <c r="D342" s="58"/>
      <c r="E342" s="59" t="s">
        <v>29</v>
      </c>
      <c r="F342" s="63" t="s">
        <v>29</v>
      </c>
      <c r="G342" s="64">
        <f>I342+K342+M342</f>
        <v>51000000</v>
      </c>
      <c r="H342" s="84"/>
      <c r="I342" s="53">
        <v>0</v>
      </c>
      <c r="J342" s="84"/>
      <c r="K342" s="53">
        <v>18000000</v>
      </c>
      <c r="L342" s="84"/>
      <c r="M342" s="53">
        <v>33000000</v>
      </c>
      <c r="N342" s="84"/>
      <c r="O342" s="15" t="s">
        <v>397</v>
      </c>
      <c r="P342" s="16"/>
      <c r="Q342" s="16"/>
    </row>
    <row r="343" spans="1:17" ht="15">
      <c r="A343" s="63"/>
      <c r="B343" s="63"/>
      <c r="C343" s="58"/>
      <c r="D343" s="58"/>
      <c r="E343" s="59"/>
      <c r="F343" s="63"/>
      <c r="G343" s="65"/>
      <c r="H343" s="84"/>
      <c r="I343" s="53"/>
      <c r="J343" s="84"/>
      <c r="K343" s="53"/>
      <c r="L343" s="84"/>
      <c r="M343" s="53"/>
      <c r="N343" s="84"/>
      <c r="O343" s="86"/>
      <c r="P343" s="16"/>
      <c r="Q343" s="16"/>
    </row>
    <row r="344" spans="1:17" ht="15">
      <c r="A344" s="63" t="s">
        <v>422</v>
      </c>
      <c r="B344" s="63">
        <v>4</v>
      </c>
      <c r="C344" s="58" t="s">
        <v>440</v>
      </c>
      <c r="D344" s="58"/>
      <c r="E344" s="59" t="s">
        <v>252</v>
      </c>
      <c r="F344" s="63" t="s">
        <v>251</v>
      </c>
      <c r="G344" s="64">
        <f>I344+K344+M344</f>
        <v>20000</v>
      </c>
      <c r="H344" s="84"/>
      <c r="I344" s="64">
        <v>0</v>
      </c>
      <c r="J344" s="84"/>
      <c r="K344" s="53">
        <v>20000</v>
      </c>
      <c r="L344" s="84"/>
      <c r="M344" s="64">
        <v>0</v>
      </c>
      <c r="N344" s="84"/>
      <c r="O344" s="86">
        <v>2004</v>
      </c>
      <c r="P344" s="16"/>
      <c r="Q344" s="16"/>
    </row>
    <row r="345" spans="1:17" ht="15">
      <c r="A345" s="63"/>
      <c r="B345" s="63"/>
      <c r="C345" s="58"/>
      <c r="D345" s="58"/>
      <c r="E345" s="63"/>
      <c r="F345" s="63"/>
      <c r="G345" s="65"/>
      <c r="H345" s="84"/>
      <c r="I345" s="65"/>
      <c r="J345" s="84"/>
      <c r="K345" s="53"/>
      <c r="L345" s="84"/>
      <c r="M345" s="64"/>
      <c r="N345" s="84"/>
      <c r="O345" s="86"/>
      <c r="P345" s="16"/>
      <c r="Q345" s="16"/>
    </row>
    <row r="346" spans="1:17" ht="15">
      <c r="A346" s="63" t="s">
        <v>422</v>
      </c>
      <c r="B346" s="63">
        <v>4</v>
      </c>
      <c r="C346" s="58" t="s">
        <v>441</v>
      </c>
      <c r="D346" s="58"/>
      <c r="E346" s="59" t="s">
        <v>38</v>
      </c>
      <c r="F346" s="63" t="s">
        <v>255</v>
      </c>
      <c r="G346" s="64">
        <f>I346+K346+M346</f>
        <v>96000</v>
      </c>
      <c r="H346" s="84"/>
      <c r="I346" s="64">
        <v>0</v>
      </c>
      <c r="J346" s="84"/>
      <c r="K346" s="53">
        <v>96000</v>
      </c>
      <c r="L346" s="84"/>
      <c r="M346" s="64">
        <v>0</v>
      </c>
      <c r="N346" s="84"/>
      <c r="O346" s="86">
        <v>2004</v>
      </c>
      <c r="P346" s="16"/>
      <c r="Q346" s="16"/>
    </row>
    <row r="347" spans="1:17" ht="15">
      <c r="A347" s="63"/>
      <c r="B347" s="63"/>
      <c r="C347" s="58"/>
      <c r="D347" s="58"/>
      <c r="E347" s="63"/>
      <c r="F347" s="63"/>
      <c r="G347" s="65"/>
      <c r="H347" s="84"/>
      <c r="I347" s="65"/>
      <c r="J347" s="84"/>
      <c r="K347" s="53"/>
      <c r="L347" s="84"/>
      <c r="M347" s="64"/>
      <c r="N347" s="84"/>
      <c r="O347" s="86"/>
      <c r="P347" s="16"/>
      <c r="Q347" s="16"/>
    </row>
    <row r="348" spans="1:17" ht="15">
      <c r="A348" s="63" t="s">
        <v>422</v>
      </c>
      <c r="B348" s="63">
        <v>4</v>
      </c>
      <c r="C348" s="58" t="s">
        <v>442</v>
      </c>
      <c r="D348" s="58"/>
      <c r="E348" s="59" t="s">
        <v>38</v>
      </c>
      <c r="F348" s="63" t="s">
        <v>259</v>
      </c>
      <c r="G348" s="64">
        <f>I348+K348+M348</f>
        <v>144000</v>
      </c>
      <c r="H348" s="84"/>
      <c r="I348" s="64">
        <v>0</v>
      </c>
      <c r="J348" s="84"/>
      <c r="K348" s="53">
        <v>74000</v>
      </c>
      <c r="L348" s="84"/>
      <c r="M348" s="64">
        <v>70000</v>
      </c>
      <c r="N348" s="84"/>
      <c r="O348" s="15" t="s">
        <v>397</v>
      </c>
      <c r="P348" s="16"/>
      <c r="Q348" s="16"/>
    </row>
    <row r="349" spans="1:17" ht="15">
      <c r="A349" s="63"/>
      <c r="B349" s="63"/>
      <c r="C349" s="58"/>
      <c r="D349" s="58"/>
      <c r="E349" s="63"/>
      <c r="F349" s="63"/>
      <c r="G349" s="65"/>
      <c r="H349" s="84"/>
      <c r="I349" s="64"/>
      <c r="J349" s="84"/>
      <c r="K349" s="53"/>
      <c r="L349" s="84"/>
      <c r="M349" s="64"/>
      <c r="N349" s="84"/>
      <c r="O349" s="86"/>
      <c r="P349" s="16"/>
      <c r="Q349" s="16"/>
    </row>
    <row r="350" spans="1:17" ht="15">
      <c r="A350" s="63" t="s">
        <v>422</v>
      </c>
      <c r="B350" s="63">
        <v>4</v>
      </c>
      <c r="C350" s="58" t="s">
        <v>443</v>
      </c>
      <c r="D350" s="58"/>
      <c r="E350" s="59" t="s">
        <v>38</v>
      </c>
      <c r="F350" s="63" t="s">
        <v>54</v>
      </c>
      <c r="G350" s="64">
        <f>I350+K350+M350</f>
        <v>43000</v>
      </c>
      <c r="H350" s="84"/>
      <c r="I350" s="64">
        <v>0</v>
      </c>
      <c r="J350" s="84"/>
      <c r="K350" s="53">
        <v>43000</v>
      </c>
      <c r="L350" s="84"/>
      <c r="M350" s="64">
        <v>0</v>
      </c>
      <c r="N350" s="84"/>
      <c r="O350" s="86">
        <v>2004</v>
      </c>
      <c r="P350" s="16"/>
      <c r="Q350" s="16"/>
    </row>
    <row r="351" spans="1:17" ht="15">
      <c r="A351" s="63"/>
      <c r="B351" s="63"/>
      <c r="C351" s="58"/>
      <c r="D351" s="58"/>
      <c r="E351" s="63"/>
      <c r="F351" s="63"/>
      <c r="G351" s="65"/>
      <c r="H351" s="84"/>
      <c r="I351" s="64"/>
      <c r="J351" s="84"/>
      <c r="K351" s="53"/>
      <c r="L351" s="84"/>
      <c r="M351" s="64"/>
      <c r="N351" s="84"/>
      <c r="O351" s="65"/>
      <c r="P351" s="16"/>
      <c r="Q351" s="16"/>
    </row>
    <row r="352" spans="1:17" ht="15">
      <c r="A352" s="63" t="s">
        <v>422</v>
      </c>
      <c r="B352" s="63">
        <v>4</v>
      </c>
      <c r="C352" s="58" t="s">
        <v>444</v>
      </c>
      <c r="D352" s="58"/>
      <c r="E352" s="63"/>
      <c r="F352" s="63"/>
      <c r="G352" s="65"/>
      <c r="H352" s="84"/>
      <c r="I352" s="64"/>
      <c r="J352" s="84"/>
      <c r="K352" s="53"/>
      <c r="L352" s="84"/>
      <c r="M352" s="64"/>
      <c r="N352" s="84"/>
      <c r="O352" s="86"/>
      <c r="P352" s="16"/>
      <c r="Q352" s="16"/>
    </row>
    <row r="353" spans="1:17" ht="15">
      <c r="A353" s="63"/>
      <c r="B353" s="63"/>
      <c r="C353" s="58" t="s">
        <v>445</v>
      </c>
      <c r="D353" s="58"/>
      <c r="E353" s="59" t="s">
        <v>45</v>
      </c>
      <c r="F353" s="63" t="s">
        <v>45</v>
      </c>
      <c r="G353" s="64">
        <f>I353+K353+M353</f>
        <v>460000</v>
      </c>
      <c r="H353" s="84"/>
      <c r="I353" s="64">
        <v>0</v>
      </c>
      <c r="J353" s="84"/>
      <c r="K353" s="53">
        <v>20000</v>
      </c>
      <c r="L353" s="84"/>
      <c r="M353" s="64">
        <v>440000</v>
      </c>
      <c r="N353" s="84"/>
      <c r="O353" s="90" t="s">
        <v>397</v>
      </c>
      <c r="P353" s="16"/>
      <c r="Q353" s="16"/>
    </row>
    <row r="354" spans="1:17" ht="15">
      <c r="A354" s="63"/>
      <c r="B354" s="63"/>
      <c r="C354" s="58"/>
      <c r="D354" s="58"/>
      <c r="E354" s="59"/>
      <c r="F354" s="63"/>
      <c r="G354" s="65"/>
      <c r="H354" s="84"/>
      <c r="I354" s="65"/>
      <c r="J354" s="84"/>
      <c r="K354" s="53"/>
      <c r="L354" s="84"/>
      <c r="M354" s="64"/>
      <c r="N354" s="84"/>
      <c r="O354" s="86"/>
      <c r="P354" s="16"/>
      <c r="Q354" s="16"/>
    </row>
    <row r="355" spans="1:17" ht="15">
      <c r="A355" s="63" t="s">
        <v>422</v>
      </c>
      <c r="B355" s="63">
        <v>4</v>
      </c>
      <c r="C355" s="58" t="s">
        <v>446</v>
      </c>
      <c r="D355" s="58"/>
      <c r="E355" s="59" t="s">
        <v>38</v>
      </c>
      <c r="F355" s="63" t="s">
        <v>54</v>
      </c>
      <c r="G355" s="64">
        <f>I355+K355+M355</f>
        <v>676000</v>
      </c>
      <c r="H355" s="84"/>
      <c r="I355" s="64">
        <v>0</v>
      </c>
      <c r="J355" s="84"/>
      <c r="K355" s="53">
        <v>100000</v>
      </c>
      <c r="L355" s="84"/>
      <c r="M355" s="64">
        <v>576000</v>
      </c>
      <c r="N355" s="84"/>
      <c r="O355" s="90" t="s">
        <v>397</v>
      </c>
      <c r="P355" s="16"/>
      <c r="Q355" s="16"/>
    </row>
    <row r="356" spans="1:17" ht="15">
      <c r="A356" s="63"/>
      <c r="B356" s="63"/>
      <c r="C356" s="58" t="s">
        <v>500</v>
      </c>
      <c r="D356" s="58"/>
      <c r="E356" s="59"/>
      <c r="F356" s="63"/>
      <c r="G356" s="65"/>
      <c r="H356" s="84"/>
      <c r="I356" s="65"/>
      <c r="J356" s="84"/>
      <c r="K356" s="53"/>
      <c r="L356" s="84"/>
      <c r="M356" s="65"/>
      <c r="N356" s="84"/>
      <c r="O356" s="65"/>
      <c r="P356" s="16"/>
      <c r="Q356" s="16"/>
    </row>
    <row r="357" spans="1:17" ht="15">
      <c r="A357" s="63"/>
      <c r="B357" s="63"/>
      <c r="C357" s="58"/>
      <c r="D357" s="58"/>
      <c r="E357" s="59"/>
      <c r="F357" s="63"/>
      <c r="G357" s="65"/>
      <c r="H357" s="84"/>
      <c r="I357" s="65"/>
      <c r="J357" s="84"/>
      <c r="K357" s="53"/>
      <c r="L357" s="84"/>
      <c r="M357" s="65"/>
      <c r="N357" s="84"/>
      <c r="O357" s="65"/>
      <c r="P357" s="16"/>
      <c r="Q357" s="16"/>
    </row>
    <row r="358" spans="1:17" ht="15">
      <c r="A358" s="63" t="s">
        <v>422</v>
      </c>
      <c r="B358" s="63">
        <v>4</v>
      </c>
      <c r="C358" s="58" t="s">
        <v>447</v>
      </c>
      <c r="D358" s="58"/>
      <c r="E358" s="59"/>
      <c r="F358" s="58"/>
      <c r="G358" s="63"/>
      <c r="H358" s="58"/>
      <c r="I358" s="63"/>
      <c r="J358" s="58"/>
      <c r="K358" s="53"/>
      <c r="L358" s="58"/>
      <c r="M358" s="63"/>
      <c r="N358" s="58"/>
      <c r="O358" s="59"/>
      <c r="P358" s="16"/>
      <c r="Q358" s="16"/>
    </row>
    <row r="359" spans="1:17" ht="15">
      <c r="A359" s="63"/>
      <c r="B359" s="63"/>
      <c r="C359" s="58" t="s">
        <v>448</v>
      </c>
      <c r="D359" s="58"/>
      <c r="E359" s="59" t="s">
        <v>449</v>
      </c>
      <c r="F359" s="63" t="s">
        <v>450</v>
      </c>
      <c r="G359" s="64">
        <f>I359+K359+M359</f>
        <v>682000</v>
      </c>
      <c r="H359" s="58"/>
      <c r="I359" s="60">
        <v>0</v>
      </c>
      <c r="J359" s="58"/>
      <c r="K359" s="53">
        <v>300000</v>
      </c>
      <c r="L359" s="58"/>
      <c r="M359" s="60">
        <v>382000</v>
      </c>
      <c r="N359" s="58"/>
      <c r="O359" s="90" t="s">
        <v>397</v>
      </c>
      <c r="P359" s="16"/>
      <c r="Q359" s="16"/>
    </row>
    <row r="360" spans="1:17" ht="15">
      <c r="A360" s="57"/>
      <c r="C360" s="30"/>
      <c r="D360" s="30"/>
      <c r="E360" s="30"/>
      <c r="F360" s="30"/>
      <c r="G360" s="61"/>
      <c r="H360" s="62"/>
      <c r="I360" s="53"/>
      <c r="J360" s="16"/>
      <c r="K360" s="53"/>
      <c r="L360" s="53"/>
      <c r="M360" s="60"/>
      <c r="N360" s="16"/>
      <c r="O360" s="30"/>
      <c r="P360" s="16"/>
      <c r="Q360" s="16"/>
    </row>
    <row r="361" spans="1:17" ht="15.75">
      <c r="A361" s="94" t="s">
        <v>134</v>
      </c>
      <c r="B361" s="14">
        <v>4</v>
      </c>
      <c r="C361" s="15" t="s">
        <v>177</v>
      </c>
      <c r="D361" s="15"/>
      <c r="E361" s="30"/>
      <c r="F361" s="30"/>
      <c r="G361" s="53"/>
      <c r="H361" s="53"/>
      <c r="I361" s="63"/>
      <c r="J361" s="63"/>
      <c r="K361" s="53"/>
      <c r="L361" s="53"/>
      <c r="M361" s="60"/>
      <c r="N361" s="16"/>
      <c r="O361" s="16"/>
      <c r="P361" s="16"/>
      <c r="Q361" s="16"/>
    </row>
    <row r="362" spans="1:17" ht="15">
      <c r="A362" s="69"/>
      <c r="C362" s="15" t="s">
        <v>333</v>
      </c>
      <c r="D362" s="15"/>
      <c r="E362" s="30"/>
      <c r="F362" s="30"/>
      <c r="G362" s="53"/>
      <c r="H362" s="53"/>
      <c r="I362" s="63"/>
      <c r="J362" s="63"/>
      <c r="K362" s="53"/>
      <c r="L362" s="53"/>
      <c r="M362" s="60"/>
      <c r="N362" s="16"/>
      <c r="O362" s="16"/>
      <c r="P362" s="16"/>
      <c r="Q362" s="16"/>
    </row>
    <row r="363" spans="1:17" ht="15">
      <c r="A363" s="69"/>
      <c r="C363" s="15" t="s">
        <v>334</v>
      </c>
      <c r="D363" s="15"/>
      <c r="E363" s="30" t="s">
        <v>29</v>
      </c>
      <c r="F363" s="30" t="s">
        <v>46</v>
      </c>
      <c r="G363" s="53">
        <f>I363+K363+M363</f>
        <v>580000</v>
      </c>
      <c r="H363" s="53"/>
      <c r="I363" s="60">
        <v>0</v>
      </c>
      <c r="J363" s="63"/>
      <c r="K363" s="53">
        <v>10000</v>
      </c>
      <c r="L363" s="53"/>
      <c r="M363" s="64">
        <v>570000</v>
      </c>
      <c r="N363" s="16"/>
      <c r="O363" s="90" t="s">
        <v>397</v>
      </c>
      <c r="P363" s="16"/>
      <c r="Q363" s="16"/>
    </row>
    <row r="364" spans="1:17" ht="15">
      <c r="A364" s="69"/>
      <c r="C364" s="15"/>
      <c r="D364" s="15"/>
      <c r="E364" s="30"/>
      <c r="F364" s="30"/>
      <c r="G364" s="53"/>
      <c r="H364" s="53"/>
      <c r="I364" s="63"/>
      <c r="J364" s="63"/>
      <c r="K364" s="53"/>
      <c r="L364" s="53"/>
      <c r="M364" s="60"/>
      <c r="N364" s="16"/>
      <c r="O364" s="15"/>
      <c r="P364" s="16"/>
      <c r="Q364" s="16"/>
    </row>
    <row r="365" spans="1:17" ht="15.75">
      <c r="A365" s="94" t="s">
        <v>341</v>
      </c>
      <c r="B365" s="14">
        <v>4</v>
      </c>
      <c r="C365" s="15" t="s">
        <v>263</v>
      </c>
      <c r="D365" s="15"/>
      <c r="E365" s="30"/>
      <c r="F365" s="30"/>
      <c r="G365" s="64"/>
      <c r="H365" s="53"/>
      <c r="I365" s="63"/>
      <c r="J365" s="63"/>
      <c r="K365" s="53"/>
      <c r="L365" s="53"/>
      <c r="M365" s="60"/>
      <c r="N365" s="16"/>
      <c r="O365" s="15"/>
      <c r="P365" s="16"/>
      <c r="Q365" s="16"/>
    </row>
    <row r="366" spans="1:17" ht="15">
      <c r="A366" s="69"/>
      <c r="C366" s="15" t="s">
        <v>264</v>
      </c>
      <c r="D366" s="15"/>
      <c r="E366" s="59"/>
      <c r="F366" s="59"/>
      <c r="G366" s="64"/>
      <c r="H366" s="53"/>
      <c r="I366" s="63"/>
      <c r="J366" s="63"/>
      <c r="K366" s="53"/>
      <c r="L366" s="53"/>
      <c r="M366" s="60"/>
      <c r="N366" s="16"/>
      <c r="O366" s="15"/>
      <c r="P366" s="16"/>
      <c r="Q366" s="16"/>
    </row>
    <row r="367" spans="1:17" ht="15">
      <c r="A367" s="69"/>
      <c r="C367" s="15" t="s">
        <v>265</v>
      </c>
      <c r="D367" s="15"/>
      <c r="E367" s="30" t="s">
        <v>30</v>
      </c>
      <c r="F367" s="30" t="s">
        <v>30</v>
      </c>
      <c r="G367" s="61">
        <f>I367+K367+M367</f>
        <v>419000</v>
      </c>
      <c r="H367" s="62"/>
      <c r="I367" s="60">
        <v>0</v>
      </c>
      <c r="J367" s="63"/>
      <c r="K367" s="53">
        <v>419000</v>
      </c>
      <c r="L367" s="53"/>
      <c r="M367" s="60">
        <v>0</v>
      </c>
      <c r="N367" s="16"/>
      <c r="O367" s="86">
        <v>2004</v>
      </c>
      <c r="P367" s="16"/>
      <c r="Q367" s="16"/>
    </row>
    <row r="368" spans="1:17" ht="15">
      <c r="A368" s="69"/>
      <c r="C368" s="15"/>
      <c r="D368" s="15"/>
      <c r="E368" s="30"/>
      <c r="F368" s="30"/>
      <c r="G368" s="53"/>
      <c r="H368" s="53"/>
      <c r="I368" s="60"/>
      <c r="J368" s="63"/>
      <c r="K368" s="53"/>
      <c r="L368" s="53"/>
      <c r="M368" s="53"/>
      <c r="N368" s="16"/>
      <c r="O368" s="15"/>
      <c r="P368" s="16"/>
      <c r="Q368" s="16"/>
    </row>
    <row r="369" spans="1:17" ht="15.75">
      <c r="A369" s="94" t="s">
        <v>343</v>
      </c>
      <c r="B369" s="14">
        <v>4</v>
      </c>
      <c r="C369" s="58" t="s">
        <v>291</v>
      </c>
      <c r="D369" s="58"/>
      <c r="E369" s="59"/>
      <c r="F369" s="59"/>
      <c r="G369" s="60"/>
      <c r="H369" s="60"/>
      <c r="I369" s="60"/>
      <c r="J369" s="63"/>
      <c r="K369" s="53"/>
      <c r="L369" s="53"/>
      <c r="M369" s="53"/>
      <c r="N369" s="16"/>
      <c r="O369" s="16"/>
      <c r="P369" s="16"/>
      <c r="Q369" s="16"/>
    </row>
    <row r="370" spans="1:17" ht="15">
      <c r="A370" s="69"/>
      <c r="C370" s="58" t="s">
        <v>292</v>
      </c>
      <c r="D370" s="58"/>
      <c r="E370" s="59"/>
      <c r="F370" s="59"/>
      <c r="G370" s="60"/>
      <c r="H370" s="60"/>
      <c r="I370" s="60"/>
      <c r="J370" s="63"/>
      <c r="K370" s="53"/>
      <c r="L370" s="53"/>
      <c r="M370" s="53"/>
      <c r="N370" s="16"/>
      <c r="O370" s="16"/>
      <c r="P370" s="16"/>
      <c r="Q370" s="16"/>
    </row>
    <row r="371" spans="1:17" ht="15">
      <c r="A371" s="69"/>
      <c r="C371" s="58" t="s">
        <v>335</v>
      </c>
      <c r="D371" s="58"/>
      <c r="E371" s="59" t="s">
        <v>252</v>
      </c>
      <c r="F371" s="59" t="s">
        <v>251</v>
      </c>
      <c r="G371" s="53">
        <f>I371+K371+M371</f>
        <v>980000</v>
      </c>
      <c r="H371" s="62"/>
      <c r="I371" s="60">
        <v>0</v>
      </c>
      <c r="J371" s="63"/>
      <c r="K371" s="53">
        <f>392000-200000</f>
        <v>192000</v>
      </c>
      <c r="L371" s="53"/>
      <c r="M371" s="53">
        <f>392000+196000+200000</f>
        <v>788000</v>
      </c>
      <c r="N371" s="16"/>
      <c r="O371" s="15" t="s">
        <v>397</v>
      </c>
      <c r="P371" s="16"/>
      <c r="Q371" s="16"/>
    </row>
    <row r="372" spans="1:17" ht="15">
      <c r="A372" s="69"/>
      <c r="C372" s="58"/>
      <c r="D372" s="58"/>
      <c r="E372" s="59"/>
      <c r="F372" s="59"/>
      <c r="G372" s="53"/>
      <c r="H372" s="62"/>
      <c r="I372" s="53"/>
      <c r="J372" s="16"/>
      <c r="K372" s="53"/>
      <c r="L372" s="53"/>
      <c r="M372" s="53"/>
      <c r="N372" s="16"/>
      <c r="O372" s="15"/>
      <c r="P372" s="16"/>
      <c r="Q372" s="16"/>
    </row>
    <row r="373" spans="1:17" ht="15.75">
      <c r="A373" s="94" t="s">
        <v>344</v>
      </c>
      <c r="B373" s="14">
        <v>4</v>
      </c>
      <c r="C373" s="15" t="s">
        <v>293</v>
      </c>
      <c r="D373" s="15"/>
      <c r="E373" s="30"/>
      <c r="F373" s="30"/>
      <c r="G373" s="53"/>
      <c r="H373" s="62"/>
      <c r="I373" s="53"/>
      <c r="J373" s="16"/>
      <c r="K373" s="53"/>
      <c r="L373" s="53"/>
      <c r="M373" s="53"/>
      <c r="N373" s="16"/>
      <c r="O373" s="15"/>
      <c r="P373" s="16"/>
      <c r="Q373" s="16"/>
    </row>
    <row r="374" spans="1:17" ht="15">
      <c r="A374" s="69"/>
      <c r="C374" s="15" t="s">
        <v>294</v>
      </c>
      <c r="D374" s="15"/>
      <c r="E374" s="30" t="s">
        <v>30</v>
      </c>
      <c r="F374" s="30" t="s">
        <v>30</v>
      </c>
      <c r="G374" s="53">
        <f>I374+K374+M374</f>
        <v>74000</v>
      </c>
      <c r="H374" s="62"/>
      <c r="I374" s="60">
        <v>0</v>
      </c>
      <c r="J374" s="16"/>
      <c r="K374" s="53">
        <v>74000</v>
      </c>
      <c r="L374" s="53"/>
      <c r="M374" s="60">
        <v>0</v>
      </c>
      <c r="N374" s="16"/>
      <c r="O374" s="86">
        <v>2004</v>
      </c>
      <c r="P374" s="16"/>
      <c r="Q374" s="16"/>
    </row>
    <row r="375" spans="1:17" ht="15">
      <c r="A375" s="69"/>
      <c r="C375" s="59"/>
      <c r="D375" s="59"/>
      <c r="E375" s="30"/>
      <c r="F375" s="30"/>
      <c r="G375" s="61"/>
      <c r="H375" s="62"/>
      <c r="I375" s="60"/>
      <c r="J375" s="16"/>
      <c r="K375" s="53"/>
      <c r="L375" s="53"/>
      <c r="M375" s="53"/>
      <c r="N375" s="16"/>
      <c r="O375" s="15"/>
      <c r="P375" s="16"/>
      <c r="Q375" s="16"/>
    </row>
    <row r="376" spans="1:17" ht="15.75">
      <c r="A376" s="94" t="s">
        <v>345</v>
      </c>
      <c r="B376" s="14">
        <v>4</v>
      </c>
      <c r="C376" s="15" t="s">
        <v>295</v>
      </c>
      <c r="D376" s="15"/>
      <c r="E376" s="30"/>
      <c r="F376" s="30"/>
      <c r="G376" s="53"/>
      <c r="H376" s="53"/>
      <c r="I376" s="60"/>
      <c r="J376" s="16"/>
      <c r="K376" s="53"/>
      <c r="L376" s="53"/>
      <c r="M376" s="53"/>
      <c r="N376" s="16"/>
      <c r="O376" s="28"/>
      <c r="P376" s="16"/>
      <c r="Q376" s="16"/>
    </row>
    <row r="377" spans="1:17" ht="18">
      <c r="A377" s="69"/>
      <c r="B377" s="14"/>
      <c r="C377" s="15" t="s">
        <v>336</v>
      </c>
      <c r="D377" s="15"/>
      <c r="E377" s="30"/>
      <c r="F377" s="30"/>
      <c r="G377" s="53"/>
      <c r="H377" s="53"/>
      <c r="I377" s="60"/>
      <c r="J377" s="16"/>
      <c r="K377" s="53"/>
      <c r="L377" s="53"/>
      <c r="M377" s="53"/>
      <c r="N377" s="16"/>
      <c r="O377" s="28"/>
      <c r="P377" s="16"/>
      <c r="Q377" s="16"/>
    </row>
    <row r="378" spans="1:17" ht="15">
      <c r="A378" s="69"/>
      <c r="B378" s="14"/>
      <c r="C378" s="15" t="s">
        <v>395</v>
      </c>
      <c r="D378" s="15"/>
      <c r="E378" s="30"/>
      <c r="F378" s="30"/>
      <c r="G378" s="53"/>
      <c r="H378" s="53"/>
      <c r="I378" s="60"/>
      <c r="J378" s="16"/>
      <c r="K378" s="53"/>
      <c r="L378" s="53"/>
      <c r="M378" s="53"/>
      <c r="N378" s="16"/>
      <c r="O378" s="28"/>
      <c r="P378" s="16"/>
      <c r="Q378" s="16"/>
    </row>
    <row r="379" spans="1:17" ht="15">
      <c r="A379" s="69"/>
      <c r="B379" s="14"/>
      <c r="C379" s="15" t="s">
        <v>394</v>
      </c>
      <c r="D379" s="15"/>
      <c r="E379" s="30" t="s">
        <v>30</v>
      </c>
      <c r="F379" s="30" t="s">
        <v>30</v>
      </c>
      <c r="G379" s="53">
        <f>I379+K379+M379</f>
        <v>400000</v>
      </c>
      <c r="H379" s="53"/>
      <c r="I379" s="60">
        <v>0</v>
      </c>
      <c r="J379" s="16"/>
      <c r="K379" s="53">
        <v>20000</v>
      </c>
      <c r="L379" s="53"/>
      <c r="M379" s="53">
        <v>380000</v>
      </c>
      <c r="N379" s="16"/>
      <c r="O379" s="15" t="s">
        <v>397</v>
      </c>
      <c r="P379" s="16"/>
      <c r="Q379" s="16"/>
    </row>
    <row r="380" spans="1:17" ht="15">
      <c r="A380" s="69"/>
      <c r="B380" s="14"/>
      <c r="C380" s="15"/>
      <c r="D380" s="15"/>
      <c r="E380" s="30"/>
      <c r="F380" s="30"/>
      <c r="G380" s="53"/>
      <c r="H380" s="53"/>
      <c r="I380" s="60"/>
      <c r="J380" s="16"/>
      <c r="K380" s="53"/>
      <c r="L380" s="53"/>
      <c r="M380" s="53"/>
      <c r="N380" s="16"/>
      <c r="O380" s="15"/>
      <c r="P380" s="16"/>
      <c r="Q380" s="16"/>
    </row>
    <row r="381" spans="1:17" ht="15.75">
      <c r="A381" s="93" t="s">
        <v>135</v>
      </c>
      <c r="B381" s="14">
        <v>4</v>
      </c>
      <c r="C381" s="58" t="s">
        <v>396</v>
      </c>
      <c r="D381" s="15"/>
      <c r="E381" s="30"/>
      <c r="F381" s="30"/>
      <c r="G381" s="53"/>
      <c r="H381" s="53"/>
      <c r="I381" s="60"/>
      <c r="J381" s="16"/>
      <c r="K381" s="53"/>
      <c r="L381" s="53"/>
      <c r="M381" s="53"/>
      <c r="N381" s="16"/>
      <c r="O381" s="15"/>
      <c r="P381" s="16"/>
      <c r="Q381" s="16"/>
    </row>
    <row r="382" spans="1:17" ht="15">
      <c r="A382" s="15"/>
      <c r="C382" s="58" t="s">
        <v>210</v>
      </c>
      <c r="D382" s="15"/>
      <c r="E382" s="30" t="s">
        <v>29</v>
      </c>
      <c r="F382" s="30" t="s">
        <v>46</v>
      </c>
      <c r="G382" s="53">
        <f>I382+K382+M382</f>
        <v>517000</v>
      </c>
      <c r="H382" s="53"/>
      <c r="I382" s="60">
        <v>0</v>
      </c>
      <c r="J382" s="16"/>
      <c r="K382" s="53">
        <v>17000</v>
      </c>
      <c r="L382" s="53"/>
      <c r="M382" s="53">
        <v>500000</v>
      </c>
      <c r="N382" s="16"/>
      <c r="O382" s="15" t="s">
        <v>397</v>
      </c>
      <c r="P382" s="16"/>
      <c r="Q382" s="16"/>
    </row>
    <row r="383" spans="1:17" ht="15">
      <c r="A383" s="15"/>
      <c r="C383" s="15"/>
      <c r="D383" s="15"/>
      <c r="E383" s="30"/>
      <c r="F383" s="30"/>
      <c r="G383" s="53"/>
      <c r="H383" s="53"/>
      <c r="I383" s="60"/>
      <c r="J383" s="16"/>
      <c r="K383" s="53"/>
      <c r="L383" s="53"/>
      <c r="M383" s="53"/>
      <c r="N383" s="16"/>
      <c r="O383" s="15"/>
      <c r="P383" s="16"/>
      <c r="Q383" s="16"/>
    </row>
    <row r="384" spans="1:17" ht="15.75">
      <c r="A384" s="93" t="s">
        <v>375</v>
      </c>
      <c r="B384" s="14">
        <v>4</v>
      </c>
      <c r="C384" s="15" t="s">
        <v>296</v>
      </c>
      <c r="D384" s="15"/>
      <c r="E384" s="30"/>
      <c r="F384" s="30"/>
      <c r="G384" s="53"/>
      <c r="H384" s="53"/>
      <c r="I384" s="60"/>
      <c r="J384" s="16"/>
      <c r="K384" s="53"/>
      <c r="L384" s="53"/>
      <c r="M384" s="53"/>
      <c r="N384" s="16"/>
      <c r="O384" s="15"/>
      <c r="P384" s="16"/>
      <c r="Q384" s="16"/>
    </row>
    <row r="385" spans="1:17" ht="15">
      <c r="A385" s="15"/>
      <c r="C385" s="15" t="s">
        <v>297</v>
      </c>
      <c r="D385" s="15"/>
      <c r="E385" s="30"/>
      <c r="F385" s="30"/>
      <c r="G385" s="53"/>
      <c r="H385" s="53"/>
      <c r="I385" s="60"/>
      <c r="J385" s="16"/>
      <c r="K385" s="53"/>
      <c r="L385" s="53"/>
      <c r="M385" s="53"/>
      <c r="N385" s="16"/>
      <c r="O385" s="15"/>
      <c r="P385" s="16"/>
      <c r="Q385" s="16"/>
    </row>
    <row r="386" spans="1:17" ht="15">
      <c r="A386" s="15"/>
      <c r="C386" s="15" t="s">
        <v>298</v>
      </c>
      <c r="D386" s="15"/>
      <c r="E386" s="30" t="s">
        <v>41</v>
      </c>
      <c r="F386" s="30" t="s">
        <v>277</v>
      </c>
      <c r="G386" s="53">
        <f>I386+K386+M386</f>
        <v>179000</v>
      </c>
      <c r="H386" s="53"/>
      <c r="I386" s="60">
        <v>0</v>
      </c>
      <c r="J386" s="16"/>
      <c r="K386" s="53">
        <v>72000</v>
      </c>
      <c r="L386" s="53"/>
      <c r="M386" s="53">
        <f>179000-72000</f>
        <v>107000</v>
      </c>
      <c r="N386" s="16"/>
      <c r="O386" s="15" t="s">
        <v>397</v>
      </c>
      <c r="P386" s="16"/>
      <c r="Q386" s="16"/>
    </row>
    <row r="387" spans="1:17" ht="15">
      <c r="A387" s="15"/>
      <c r="C387" s="15"/>
      <c r="D387" s="15"/>
      <c r="E387" s="30"/>
      <c r="F387" s="30"/>
      <c r="G387" s="53"/>
      <c r="H387" s="53"/>
      <c r="I387" s="60"/>
      <c r="J387" s="16"/>
      <c r="K387" s="53"/>
      <c r="L387" s="53"/>
      <c r="M387" s="53"/>
      <c r="N387" s="16"/>
      <c r="O387" s="15"/>
      <c r="P387" s="16"/>
      <c r="Q387" s="16"/>
    </row>
    <row r="388" spans="1:17" ht="15.75">
      <c r="A388" s="93" t="s">
        <v>376</v>
      </c>
      <c r="B388" s="14">
        <v>4</v>
      </c>
      <c r="C388" s="58" t="s">
        <v>299</v>
      </c>
      <c r="D388" s="58"/>
      <c r="E388" s="59"/>
      <c r="F388" s="59"/>
      <c r="G388" s="53"/>
      <c r="H388" s="53"/>
      <c r="I388" s="60"/>
      <c r="J388" s="16"/>
      <c r="K388" s="53"/>
      <c r="L388" s="53"/>
      <c r="M388" s="53"/>
      <c r="N388" s="16"/>
      <c r="O388" s="76"/>
      <c r="P388" s="16"/>
      <c r="Q388" s="16"/>
    </row>
    <row r="389" spans="1:17" ht="15">
      <c r="A389" s="15"/>
      <c r="C389" s="58" t="s">
        <v>501</v>
      </c>
      <c r="D389" s="58"/>
      <c r="E389" s="59"/>
      <c r="F389" s="59"/>
      <c r="G389" s="53"/>
      <c r="H389" s="53"/>
      <c r="I389" s="60"/>
      <c r="J389" s="16"/>
      <c r="K389" s="53"/>
      <c r="L389" s="53"/>
      <c r="M389" s="53"/>
      <c r="N389" s="16"/>
      <c r="O389" s="76"/>
      <c r="P389" s="16"/>
      <c r="Q389" s="16"/>
    </row>
    <row r="390" spans="1:17" ht="15">
      <c r="A390" s="15"/>
      <c r="C390" s="58" t="s">
        <v>337</v>
      </c>
      <c r="D390" s="58"/>
      <c r="E390" s="59" t="s">
        <v>247</v>
      </c>
      <c r="F390" s="59" t="s">
        <v>248</v>
      </c>
      <c r="G390" s="64">
        <f>I390+K390+M390</f>
        <v>684000</v>
      </c>
      <c r="H390" s="53"/>
      <c r="I390" s="60">
        <v>0</v>
      </c>
      <c r="J390" s="16"/>
      <c r="K390" s="53">
        <v>74000</v>
      </c>
      <c r="L390" s="53"/>
      <c r="M390" s="53">
        <v>610000</v>
      </c>
      <c r="N390" s="16"/>
      <c r="O390" s="15" t="s">
        <v>397</v>
      </c>
      <c r="P390" s="16"/>
      <c r="Q390" s="16"/>
    </row>
    <row r="391" spans="1:17" ht="15">
      <c r="A391" s="15"/>
      <c r="C391" s="15"/>
      <c r="D391" s="15"/>
      <c r="E391" s="30"/>
      <c r="F391" s="30"/>
      <c r="G391" s="53"/>
      <c r="H391" s="53"/>
      <c r="I391" s="60"/>
      <c r="J391" s="16"/>
      <c r="K391" s="53"/>
      <c r="L391" s="53"/>
      <c r="M391" s="53"/>
      <c r="N391" s="16"/>
      <c r="O391" s="76"/>
      <c r="P391" s="16"/>
      <c r="Q391" s="16"/>
    </row>
    <row r="392" spans="1:17" ht="15.75">
      <c r="A392" s="93" t="s">
        <v>377</v>
      </c>
      <c r="B392" s="14">
        <v>4</v>
      </c>
      <c r="C392" s="58" t="s">
        <v>300</v>
      </c>
      <c r="D392" s="58"/>
      <c r="E392" s="59"/>
      <c r="F392" s="59"/>
      <c r="G392" s="60"/>
      <c r="H392" s="53"/>
      <c r="I392" s="60"/>
      <c r="J392" s="16"/>
      <c r="K392" s="53"/>
      <c r="L392" s="53"/>
      <c r="M392" s="53"/>
      <c r="N392" s="16"/>
      <c r="O392" s="76"/>
      <c r="P392" s="16"/>
      <c r="Q392" s="16"/>
    </row>
    <row r="393" spans="1:17" ht="15">
      <c r="A393" s="15"/>
      <c r="C393" s="58" t="s">
        <v>502</v>
      </c>
      <c r="D393" s="58"/>
      <c r="E393" s="59"/>
      <c r="F393" s="59"/>
      <c r="G393" s="60"/>
      <c r="H393" s="53"/>
      <c r="I393" s="60"/>
      <c r="J393" s="16"/>
      <c r="K393" s="53"/>
      <c r="L393" s="53"/>
      <c r="M393" s="53"/>
      <c r="N393" s="16"/>
      <c r="O393" s="76"/>
      <c r="P393" s="16"/>
      <c r="Q393" s="16"/>
    </row>
    <row r="394" spans="1:17" ht="15">
      <c r="A394" s="15"/>
      <c r="C394" s="58" t="s">
        <v>338</v>
      </c>
      <c r="D394" s="58"/>
      <c r="E394" s="59" t="s">
        <v>247</v>
      </c>
      <c r="F394" s="59" t="s">
        <v>248</v>
      </c>
      <c r="G394" s="53">
        <f>I394+K394+M394</f>
        <v>995000</v>
      </c>
      <c r="H394" s="53"/>
      <c r="I394" s="60">
        <v>0</v>
      </c>
      <c r="J394" s="16"/>
      <c r="K394" s="53">
        <v>98000</v>
      </c>
      <c r="L394" s="53"/>
      <c r="M394" s="53">
        <v>897000</v>
      </c>
      <c r="N394" s="16"/>
      <c r="O394" s="15" t="s">
        <v>397</v>
      </c>
      <c r="P394" s="16"/>
      <c r="Q394" s="16"/>
    </row>
    <row r="395" spans="1:17" ht="15">
      <c r="A395" s="15"/>
      <c r="C395" s="15"/>
      <c r="D395" s="15"/>
      <c r="E395" s="30"/>
      <c r="F395" s="30"/>
      <c r="G395" s="53"/>
      <c r="H395" s="53"/>
      <c r="I395" s="60"/>
      <c r="J395" s="16"/>
      <c r="K395" s="53"/>
      <c r="L395" s="53"/>
      <c r="M395" s="53"/>
      <c r="N395" s="16"/>
      <c r="O395" s="76"/>
      <c r="P395" s="16"/>
      <c r="Q395" s="16"/>
    </row>
    <row r="396" spans="1:17" ht="15.75">
      <c r="A396" s="93" t="s">
        <v>378</v>
      </c>
      <c r="B396" s="14">
        <v>4</v>
      </c>
      <c r="C396" s="58" t="s">
        <v>300</v>
      </c>
      <c r="D396" s="58"/>
      <c r="E396" s="59"/>
      <c r="F396" s="59"/>
      <c r="G396" s="60"/>
      <c r="H396" s="53"/>
      <c r="I396" s="60"/>
      <c r="J396" s="16"/>
      <c r="K396" s="53"/>
      <c r="L396" s="53"/>
      <c r="M396" s="53"/>
      <c r="N396" s="16"/>
      <c r="O396" s="76"/>
      <c r="P396" s="16"/>
      <c r="Q396" s="16"/>
    </row>
    <row r="397" spans="1:17" ht="15">
      <c r="A397" s="15"/>
      <c r="C397" s="58" t="s">
        <v>504</v>
      </c>
      <c r="D397" s="58"/>
      <c r="E397" s="59"/>
      <c r="F397" s="59"/>
      <c r="G397" s="60"/>
      <c r="H397" s="53"/>
      <c r="I397" s="60"/>
      <c r="J397" s="16"/>
      <c r="K397" s="53"/>
      <c r="L397" s="53"/>
      <c r="M397" s="53"/>
      <c r="N397" s="16"/>
      <c r="O397" s="76"/>
      <c r="P397" s="16"/>
      <c r="Q397" s="16"/>
    </row>
    <row r="398" spans="1:17" ht="15">
      <c r="A398" s="15"/>
      <c r="C398" s="58" t="s">
        <v>339</v>
      </c>
      <c r="D398" s="58"/>
      <c r="E398" s="59" t="s">
        <v>252</v>
      </c>
      <c r="F398" s="59" t="s">
        <v>251</v>
      </c>
      <c r="G398" s="53">
        <f>I398+K398+M398</f>
        <v>218000</v>
      </c>
      <c r="H398" s="53"/>
      <c r="I398" s="60">
        <v>0</v>
      </c>
      <c r="J398" s="16"/>
      <c r="K398" s="53">
        <v>88000</v>
      </c>
      <c r="L398" s="53"/>
      <c r="M398" s="53">
        <v>130000</v>
      </c>
      <c r="N398" s="16"/>
      <c r="O398" s="15" t="s">
        <v>397</v>
      </c>
      <c r="P398" s="16"/>
      <c r="Q398" s="16"/>
    </row>
    <row r="399" spans="1:17" ht="15">
      <c r="A399" s="15"/>
      <c r="C399" s="15"/>
      <c r="D399" s="15"/>
      <c r="E399" s="30"/>
      <c r="F399" s="30"/>
      <c r="G399" s="53"/>
      <c r="H399" s="53"/>
      <c r="I399" s="60"/>
      <c r="J399" s="16"/>
      <c r="K399" s="53"/>
      <c r="L399" s="53"/>
      <c r="M399" s="53"/>
      <c r="N399" s="16"/>
      <c r="O399" s="76"/>
      <c r="P399" s="16"/>
      <c r="Q399" s="16"/>
    </row>
    <row r="400" spans="1:17" ht="15">
      <c r="A400" s="59" t="s">
        <v>451</v>
      </c>
      <c r="B400" s="63">
        <v>4</v>
      </c>
      <c r="C400" s="58" t="s">
        <v>452</v>
      </c>
      <c r="D400" s="58"/>
      <c r="E400" s="63"/>
      <c r="F400" s="63"/>
      <c r="G400" s="65"/>
      <c r="H400" s="84"/>
      <c r="I400" s="60"/>
      <c r="J400" s="84"/>
      <c r="K400" s="53"/>
      <c r="L400" s="84"/>
      <c r="M400" s="65"/>
      <c r="N400" s="84"/>
      <c r="O400" s="65"/>
      <c r="P400" s="16"/>
      <c r="Q400" s="16"/>
    </row>
    <row r="401" spans="1:17" ht="15">
      <c r="A401" s="63"/>
      <c r="B401" s="63"/>
      <c r="C401" s="58" t="s">
        <v>503</v>
      </c>
      <c r="D401" s="58"/>
      <c r="E401" s="30" t="s">
        <v>40</v>
      </c>
      <c r="F401" s="63" t="s">
        <v>45</v>
      </c>
      <c r="G401" s="64">
        <f>I401+K401+M401</f>
        <v>480000</v>
      </c>
      <c r="H401" s="84"/>
      <c r="I401" s="60">
        <v>0</v>
      </c>
      <c r="J401" s="84"/>
      <c r="K401" s="53">
        <v>300000</v>
      </c>
      <c r="L401" s="84"/>
      <c r="M401" s="64">
        <v>180000</v>
      </c>
      <c r="N401" s="84"/>
      <c r="O401" s="15" t="s">
        <v>397</v>
      </c>
      <c r="P401" s="16"/>
      <c r="Q401" s="16"/>
    </row>
    <row r="402" spans="1:17" ht="15">
      <c r="A402" s="15"/>
      <c r="C402" s="15"/>
      <c r="D402" s="15"/>
      <c r="E402" s="30"/>
      <c r="F402" s="30"/>
      <c r="G402" s="53"/>
      <c r="H402" s="53"/>
      <c r="I402" s="60"/>
      <c r="J402" s="16"/>
      <c r="K402" s="53"/>
      <c r="L402" s="53"/>
      <c r="M402" s="53"/>
      <c r="N402" s="16"/>
      <c r="O402" s="15"/>
      <c r="P402" s="16"/>
      <c r="Q402" s="16"/>
    </row>
    <row r="403" spans="1:17" ht="15">
      <c r="A403" s="63" t="s">
        <v>453</v>
      </c>
      <c r="B403" s="63">
        <v>4</v>
      </c>
      <c r="C403" s="58" t="s">
        <v>454</v>
      </c>
      <c r="D403" s="58"/>
      <c r="E403" s="30"/>
      <c r="F403" s="63"/>
      <c r="G403" s="65"/>
      <c r="H403" s="84"/>
      <c r="I403" s="60"/>
      <c r="J403" s="84"/>
      <c r="K403" s="53"/>
      <c r="L403" s="84"/>
      <c r="M403" s="65"/>
      <c r="N403" s="84"/>
      <c r="O403" s="15"/>
      <c r="P403" s="16"/>
      <c r="Q403" s="16"/>
    </row>
    <row r="404" spans="1:17" ht="15">
      <c r="A404" s="63"/>
      <c r="B404" s="63"/>
      <c r="C404" s="58" t="s">
        <v>455</v>
      </c>
      <c r="D404" s="58"/>
      <c r="E404" s="30" t="s">
        <v>41</v>
      </c>
      <c r="F404" s="63" t="s">
        <v>457</v>
      </c>
      <c r="G404" s="64">
        <f>I404+K404+M404</f>
        <v>780000</v>
      </c>
      <c r="H404" s="84"/>
      <c r="I404" s="60">
        <v>0</v>
      </c>
      <c r="J404" s="84"/>
      <c r="K404" s="53">
        <v>100000</v>
      </c>
      <c r="L404" s="84"/>
      <c r="M404" s="64">
        <v>680000</v>
      </c>
      <c r="N404" s="84"/>
      <c r="O404" s="15" t="s">
        <v>397</v>
      </c>
      <c r="P404" s="16"/>
      <c r="Q404" s="16"/>
    </row>
    <row r="405" spans="1:17" ht="15">
      <c r="A405" s="63"/>
      <c r="B405" s="63"/>
      <c r="C405" s="58"/>
      <c r="D405" s="58"/>
      <c r="E405" s="30"/>
      <c r="F405" s="63"/>
      <c r="G405" s="65"/>
      <c r="H405" s="84"/>
      <c r="I405" s="60"/>
      <c r="J405" s="84"/>
      <c r="K405" s="53"/>
      <c r="L405" s="84"/>
      <c r="M405" s="65"/>
      <c r="N405" s="84"/>
      <c r="O405" s="15"/>
      <c r="P405" s="16"/>
      <c r="Q405" s="16"/>
    </row>
    <row r="406" spans="1:17" ht="15">
      <c r="A406" s="63" t="s">
        <v>453</v>
      </c>
      <c r="B406" s="63">
        <v>4</v>
      </c>
      <c r="C406" s="58" t="s">
        <v>454</v>
      </c>
      <c r="D406" s="58"/>
      <c r="E406" s="30"/>
      <c r="F406" s="63"/>
      <c r="G406" s="65"/>
      <c r="H406" s="84"/>
      <c r="I406" s="60"/>
      <c r="J406" s="84"/>
      <c r="K406" s="53"/>
      <c r="L406" s="84"/>
      <c r="M406" s="65"/>
      <c r="N406" s="84"/>
      <c r="O406" s="15"/>
      <c r="P406" s="16"/>
      <c r="Q406" s="16"/>
    </row>
    <row r="407" spans="1:17" ht="15">
      <c r="A407" s="63"/>
      <c r="B407" s="63"/>
      <c r="C407" s="58" t="s">
        <v>458</v>
      </c>
      <c r="D407" s="58"/>
      <c r="E407" s="30" t="s">
        <v>459</v>
      </c>
      <c r="F407" s="63" t="s">
        <v>460</v>
      </c>
      <c r="G407" s="64">
        <f>I407+K407+M407</f>
        <v>600000</v>
      </c>
      <c r="H407" s="84"/>
      <c r="I407" s="60">
        <v>0</v>
      </c>
      <c r="J407" s="84"/>
      <c r="K407" s="53">
        <v>80000</v>
      </c>
      <c r="L407" s="84"/>
      <c r="M407" s="64">
        <v>520000</v>
      </c>
      <c r="N407" s="84"/>
      <c r="O407" s="15" t="s">
        <v>397</v>
      </c>
      <c r="P407" s="16"/>
      <c r="Q407" s="16"/>
    </row>
    <row r="408" spans="1:17" ht="15">
      <c r="A408" s="63"/>
      <c r="B408" s="63"/>
      <c r="C408" s="58"/>
      <c r="D408" s="58"/>
      <c r="E408" s="30"/>
      <c r="F408" s="63"/>
      <c r="G408" s="65"/>
      <c r="H408" s="84"/>
      <c r="I408" s="60"/>
      <c r="J408" s="84"/>
      <c r="K408" s="53"/>
      <c r="L408" s="84"/>
      <c r="M408" s="65"/>
      <c r="N408" s="84"/>
      <c r="O408" s="15"/>
      <c r="P408" s="16"/>
      <c r="Q408" s="16"/>
    </row>
    <row r="409" spans="1:17" ht="15">
      <c r="A409" s="63" t="s">
        <v>453</v>
      </c>
      <c r="B409" s="63">
        <v>4</v>
      </c>
      <c r="C409" s="58" t="s">
        <v>454</v>
      </c>
      <c r="D409" s="58"/>
      <c r="E409" s="30"/>
      <c r="F409" s="63"/>
      <c r="G409" s="65"/>
      <c r="H409" s="84"/>
      <c r="I409" s="60"/>
      <c r="J409" s="84"/>
      <c r="K409" s="53"/>
      <c r="L409" s="84"/>
      <c r="M409" s="65"/>
      <c r="N409" s="84"/>
      <c r="O409" s="15"/>
      <c r="P409" s="16"/>
      <c r="Q409" s="16"/>
    </row>
    <row r="410" spans="1:17" ht="15">
      <c r="A410" s="63"/>
      <c r="B410" s="63"/>
      <c r="C410" s="58" t="s">
        <v>461</v>
      </c>
      <c r="D410" s="58"/>
      <c r="E410" s="30" t="s">
        <v>469</v>
      </c>
      <c r="F410" s="63" t="s">
        <v>462</v>
      </c>
      <c r="G410" s="64">
        <f>I410+K410+M410</f>
        <v>1100000</v>
      </c>
      <c r="H410" s="84"/>
      <c r="I410" s="60">
        <v>0</v>
      </c>
      <c r="J410" s="84"/>
      <c r="K410" s="53">
        <v>100000</v>
      </c>
      <c r="L410" s="84"/>
      <c r="M410" s="64">
        <v>1000000</v>
      </c>
      <c r="N410" s="84"/>
      <c r="O410" s="15" t="s">
        <v>397</v>
      </c>
      <c r="P410" s="16"/>
      <c r="Q410" s="16"/>
    </row>
    <row r="411" spans="1:17" ht="15">
      <c r="A411" s="63"/>
      <c r="B411" s="63"/>
      <c r="C411" s="58"/>
      <c r="D411" s="58"/>
      <c r="E411" s="30"/>
      <c r="F411" s="63"/>
      <c r="G411" s="65"/>
      <c r="H411" s="84"/>
      <c r="I411" s="60"/>
      <c r="J411" s="84"/>
      <c r="K411" s="53"/>
      <c r="L411" s="84"/>
      <c r="M411" s="65"/>
      <c r="N411" s="84"/>
      <c r="O411" s="30"/>
      <c r="P411" s="16"/>
      <c r="Q411" s="16"/>
    </row>
    <row r="412" spans="1:17" ht="15">
      <c r="A412" s="63" t="s">
        <v>453</v>
      </c>
      <c r="B412" s="63">
        <v>4</v>
      </c>
      <c r="C412" s="58" t="s">
        <v>505</v>
      </c>
      <c r="D412" s="58"/>
      <c r="E412" s="30"/>
      <c r="F412" s="63"/>
      <c r="G412" s="65"/>
      <c r="H412" s="84"/>
      <c r="I412" s="60"/>
      <c r="J412" s="84"/>
      <c r="K412" s="53"/>
      <c r="L412" s="84"/>
      <c r="M412" s="65"/>
      <c r="N412" s="84"/>
      <c r="O412" s="30"/>
      <c r="P412" s="16"/>
      <c r="Q412" s="16"/>
    </row>
    <row r="413" spans="1:17" ht="15">
      <c r="A413" s="63"/>
      <c r="B413" s="63"/>
      <c r="C413" s="58" t="s">
        <v>463</v>
      </c>
      <c r="D413" s="58"/>
      <c r="E413" s="30" t="s">
        <v>252</v>
      </c>
      <c r="F413" s="63" t="s">
        <v>251</v>
      </c>
      <c r="G413" s="64">
        <f>I413+K413+M413</f>
        <v>126000</v>
      </c>
      <c r="H413" s="84"/>
      <c r="I413" s="60">
        <v>0</v>
      </c>
      <c r="J413" s="84"/>
      <c r="K413" s="53">
        <v>126000</v>
      </c>
      <c r="L413" s="84"/>
      <c r="M413" s="64">
        <v>0</v>
      </c>
      <c r="N413" s="84"/>
      <c r="O413" s="30">
        <v>2004</v>
      </c>
      <c r="P413" s="16"/>
      <c r="Q413" s="16"/>
    </row>
    <row r="414" spans="1:17" ht="15">
      <c r="A414" s="63"/>
      <c r="B414" s="63"/>
      <c r="C414" s="58"/>
      <c r="D414" s="58"/>
      <c r="E414" s="30"/>
      <c r="F414" s="63"/>
      <c r="G414" s="65"/>
      <c r="H414" s="84"/>
      <c r="I414" s="60"/>
      <c r="J414" s="84"/>
      <c r="K414" s="53"/>
      <c r="L414" s="84"/>
      <c r="M414" s="65"/>
      <c r="N414" s="84"/>
      <c r="O414" s="30"/>
      <c r="P414" s="16"/>
      <c r="Q414" s="16"/>
    </row>
    <row r="415" spans="1:17" ht="15">
      <c r="A415" s="63" t="s">
        <v>451</v>
      </c>
      <c r="B415" s="63">
        <v>4</v>
      </c>
      <c r="C415" s="58" t="s">
        <v>464</v>
      </c>
      <c r="D415" s="58"/>
      <c r="E415" s="30"/>
      <c r="F415" s="63"/>
      <c r="G415" s="65"/>
      <c r="H415" s="84"/>
      <c r="I415" s="60"/>
      <c r="J415" s="84"/>
      <c r="K415" s="53"/>
      <c r="L415" s="84"/>
      <c r="M415" s="65"/>
      <c r="N415" s="84"/>
      <c r="O415" s="30"/>
      <c r="P415" s="16"/>
      <c r="Q415" s="16"/>
    </row>
    <row r="416" spans="1:17" ht="15">
      <c r="A416" s="63"/>
      <c r="B416" s="63"/>
      <c r="C416" s="58" t="s">
        <v>465</v>
      </c>
      <c r="D416" s="58"/>
      <c r="E416" s="30" t="s">
        <v>30</v>
      </c>
      <c r="F416" s="63" t="s">
        <v>30</v>
      </c>
      <c r="G416" s="64">
        <f>I416+K416+M416</f>
        <v>1200000</v>
      </c>
      <c r="H416" s="84"/>
      <c r="I416" s="60">
        <v>0</v>
      </c>
      <c r="J416" s="84"/>
      <c r="K416" s="53">
        <v>1000000</v>
      </c>
      <c r="L416" s="84"/>
      <c r="M416" s="64">
        <v>200000</v>
      </c>
      <c r="N416" s="84"/>
      <c r="O416" s="15" t="s">
        <v>397</v>
      </c>
      <c r="P416" s="16"/>
      <c r="Q416" s="16"/>
    </row>
    <row r="417" spans="1:17" ht="15">
      <c r="A417" s="63"/>
      <c r="B417" s="63"/>
      <c r="C417" s="58"/>
      <c r="D417" s="58"/>
      <c r="E417" s="30"/>
      <c r="F417" s="63"/>
      <c r="G417" s="65"/>
      <c r="H417" s="84"/>
      <c r="I417" s="60"/>
      <c r="J417" s="84"/>
      <c r="K417" s="53"/>
      <c r="L417" s="84"/>
      <c r="M417" s="65"/>
      <c r="N417" s="84"/>
      <c r="O417" s="65"/>
      <c r="P417" s="16"/>
      <c r="Q417" s="16"/>
    </row>
    <row r="418" spans="1:17" ht="15">
      <c r="A418" s="63" t="s">
        <v>451</v>
      </c>
      <c r="B418" s="63">
        <v>4</v>
      </c>
      <c r="C418" s="58" t="s">
        <v>466</v>
      </c>
      <c r="D418" s="58"/>
      <c r="E418" s="30"/>
      <c r="F418" s="63"/>
      <c r="G418" s="65"/>
      <c r="H418" s="84"/>
      <c r="I418" s="60"/>
      <c r="J418" s="84"/>
      <c r="K418" s="53"/>
      <c r="L418" s="84"/>
      <c r="M418" s="65"/>
      <c r="N418" s="84"/>
      <c r="O418" s="65"/>
      <c r="P418" s="16"/>
      <c r="Q418" s="16"/>
    </row>
    <row r="419" spans="1:17" ht="15">
      <c r="A419" s="63"/>
      <c r="B419" s="63"/>
      <c r="C419" s="58" t="s">
        <v>467</v>
      </c>
      <c r="D419" s="58"/>
      <c r="E419" s="30" t="s">
        <v>469</v>
      </c>
      <c r="F419" s="63" t="s">
        <v>468</v>
      </c>
      <c r="G419" s="64">
        <f>I419+K419+M419</f>
        <v>2460000</v>
      </c>
      <c r="H419" s="84"/>
      <c r="I419" s="60">
        <v>0</v>
      </c>
      <c r="J419" s="84"/>
      <c r="K419" s="53">
        <v>350000</v>
      </c>
      <c r="L419" s="84"/>
      <c r="M419" s="64">
        <v>2110000</v>
      </c>
      <c r="N419" s="84"/>
      <c r="O419" s="90" t="s">
        <v>397</v>
      </c>
      <c r="P419" s="16"/>
      <c r="Q419" s="16"/>
    </row>
    <row r="420" spans="1:17" ht="15">
      <c r="A420" s="63"/>
      <c r="B420" s="63"/>
      <c r="C420" s="58"/>
      <c r="D420" s="58"/>
      <c r="E420" s="30"/>
      <c r="F420" s="63"/>
      <c r="G420" s="89"/>
      <c r="H420" s="84"/>
      <c r="I420" s="60"/>
      <c r="J420" s="84"/>
      <c r="K420" s="53"/>
      <c r="L420" s="84"/>
      <c r="M420" s="65"/>
      <c r="N420" s="84"/>
      <c r="O420" s="87"/>
      <c r="P420" s="16"/>
      <c r="Q420" s="16"/>
    </row>
    <row r="421" spans="1:17" ht="15">
      <c r="A421" s="63" t="s">
        <v>451</v>
      </c>
      <c r="B421" s="63">
        <v>4</v>
      </c>
      <c r="C421" s="58" t="s">
        <v>470</v>
      </c>
      <c r="D421" s="58"/>
      <c r="E421" s="30"/>
      <c r="F421" s="63"/>
      <c r="G421" s="65"/>
      <c r="H421" s="84"/>
      <c r="I421" s="60"/>
      <c r="J421" s="84"/>
      <c r="K421" s="53"/>
      <c r="L421" s="84"/>
      <c r="M421" s="65"/>
      <c r="N421" s="84"/>
      <c r="O421" s="65"/>
      <c r="P421" s="16"/>
      <c r="Q421" s="16"/>
    </row>
    <row r="422" spans="1:17" ht="15">
      <c r="A422" s="63"/>
      <c r="B422" s="63"/>
      <c r="C422" s="58" t="s">
        <v>471</v>
      </c>
      <c r="D422" s="58"/>
      <c r="E422" s="30" t="s">
        <v>35</v>
      </c>
      <c r="F422" s="63" t="s">
        <v>35</v>
      </c>
      <c r="G422" s="64">
        <f>I422+K422+M422</f>
        <v>260000</v>
      </c>
      <c r="H422" s="84"/>
      <c r="I422" s="60">
        <v>0</v>
      </c>
      <c r="J422" s="84"/>
      <c r="K422" s="53">
        <v>260000</v>
      </c>
      <c r="L422" s="84"/>
      <c r="M422" s="64">
        <v>0</v>
      </c>
      <c r="N422" s="84"/>
      <c r="O422" s="30">
        <v>2004</v>
      </c>
      <c r="P422" s="16"/>
      <c r="Q422" s="16"/>
    </row>
    <row r="423" spans="1:17" ht="15">
      <c r="A423" s="63"/>
      <c r="B423" s="63"/>
      <c r="C423" s="58"/>
      <c r="D423" s="58"/>
      <c r="E423" s="30"/>
      <c r="F423" s="63"/>
      <c r="G423" s="65"/>
      <c r="H423" s="58"/>
      <c r="I423" s="60"/>
      <c r="J423" s="58"/>
      <c r="K423" s="53"/>
      <c r="L423" s="58"/>
      <c r="M423" s="63"/>
      <c r="N423" s="58"/>
      <c r="O423" s="65"/>
      <c r="P423" s="16"/>
      <c r="Q423" s="16"/>
    </row>
    <row r="424" spans="1:17" ht="15">
      <c r="A424" s="63" t="s">
        <v>451</v>
      </c>
      <c r="B424" s="63">
        <v>4</v>
      </c>
      <c r="C424" s="58" t="s">
        <v>472</v>
      </c>
      <c r="D424" s="58"/>
      <c r="E424" s="30"/>
      <c r="F424" s="63"/>
      <c r="G424" s="63"/>
      <c r="H424" s="58"/>
      <c r="I424" s="60"/>
      <c r="J424" s="58"/>
      <c r="K424" s="53"/>
      <c r="L424" s="58"/>
      <c r="M424" s="63"/>
      <c r="N424" s="58"/>
      <c r="O424" s="88"/>
      <c r="P424" s="16"/>
      <c r="Q424" s="16"/>
    </row>
    <row r="425" spans="1:17" ht="15">
      <c r="A425" s="63"/>
      <c r="B425" s="63"/>
      <c r="C425" s="58" t="s">
        <v>473</v>
      </c>
      <c r="D425" s="58"/>
      <c r="E425" s="30" t="s">
        <v>456</v>
      </c>
      <c r="F425" s="63" t="s">
        <v>474</v>
      </c>
      <c r="G425" s="64">
        <f>I425+K425+M425</f>
        <v>250000</v>
      </c>
      <c r="H425" s="58"/>
      <c r="I425" s="60">
        <v>0</v>
      </c>
      <c r="J425" s="58"/>
      <c r="K425" s="53">
        <v>250000</v>
      </c>
      <c r="L425" s="58"/>
      <c r="M425" s="60">
        <v>0</v>
      </c>
      <c r="N425" s="58"/>
      <c r="O425" s="30">
        <v>2004</v>
      </c>
      <c r="P425" s="16"/>
      <c r="Q425" s="16"/>
    </row>
    <row r="426" spans="1:17" ht="15">
      <c r="A426" s="63"/>
      <c r="B426" s="63"/>
      <c r="C426" s="58"/>
      <c r="D426" s="58"/>
      <c r="E426" s="30"/>
      <c r="F426" s="63"/>
      <c r="G426" s="63"/>
      <c r="H426" s="58"/>
      <c r="I426" s="60"/>
      <c r="J426" s="58"/>
      <c r="K426" s="53"/>
      <c r="L426" s="58"/>
      <c r="M426" s="63"/>
      <c r="N426" s="58"/>
      <c r="O426" s="30"/>
      <c r="P426" s="16"/>
      <c r="Q426" s="16"/>
    </row>
    <row r="427" spans="1:17" ht="15.75">
      <c r="A427" s="93" t="s">
        <v>136</v>
      </c>
      <c r="B427" s="14">
        <v>4</v>
      </c>
      <c r="C427" s="15" t="s">
        <v>184</v>
      </c>
      <c r="D427" s="15"/>
      <c r="E427" s="30"/>
      <c r="F427" s="30"/>
      <c r="G427" s="53"/>
      <c r="H427" s="53"/>
      <c r="I427" s="60"/>
      <c r="J427" s="16"/>
      <c r="K427" s="53"/>
      <c r="L427" s="53"/>
      <c r="M427" s="53"/>
      <c r="N427" s="16"/>
      <c r="O427" s="15"/>
      <c r="P427" s="16"/>
      <c r="Q427" s="16"/>
    </row>
    <row r="428" spans="1:17" ht="15">
      <c r="A428" s="15"/>
      <c r="C428" s="15" t="s">
        <v>185</v>
      </c>
      <c r="D428" s="15"/>
      <c r="E428" s="30"/>
      <c r="F428" s="30"/>
      <c r="G428" s="53"/>
      <c r="H428" s="53"/>
      <c r="I428" s="60"/>
      <c r="J428" s="16"/>
      <c r="K428" s="53"/>
      <c r="L428" s="53"/>
      <c r="M428" s="53"/>
      <c r="N428" s="16"/>
      <c r="O428" s="15"/>
      <c r="P428" s="16"/>
      <c r="Q428" s="16"/>
    </row>
    <row r="429" spans="1:17" ht="15">
      <c r="A429" s="15"/>
      <c r="C429" s="15" t="s">
        <v>186</v>
      </c>
      <c r="D429" s="15"/>
      <c r="E429" s="30" t="s">
        <v>7</v>
      </c>
      <c r="F429" s="30" t="s">
        <v>7</v>
      </c>
      <c r="G429" s="53"/>
      <c r="H429" s="53"/>
      <c r="I429" s="60" t="s">
        <v>7</v>
      </c>
      <c r="J429" s="16"/>
      <c r="K429" s="53" t="s">
        <v>7</v>
      </c>
      <c r="L429" s="53"/>
      <c r="M429" s="53" t="s">
        <v>7</v>
      </c>
      <c r="N429" s="16"/>
      <c r="O429" s="15"/>
      <c r="P429" s="16"/>
      <c r="Q429" s="16"/>
    </row>
    <row r="430" spans="1:17" ht="15">
      <c r="A430" s="15"/>
      <c r="C430" s="15" t="s">
        <v>211</v>
      </c>
      <c r="D430" s="15"/>
      <c r="E430" s="30" t="s">
        <v>40</v>
      </c>
      <c r="F430" s="30" t="s">
        <v>53</v>
      </c>
      <c r="G430" s="53">
        <f>I430+K430+M430</f>
        <v>279000</v>
      </c>
      <c r="H430" s="53"/>
      <c r="I430" s="60">
        <v>0</v>
      </c>
      <c r="J430" s="16"/>
      <c r="K430" s="53">
        <v>112000</v>
      </c>
      <c r="L430" s="53"/>
      <c r="M430" s="53">
        <v>167000</v>
      </c>
      <c r="N430" s="16"/>
      <c r="O430" s="15" t="s">
        <v>397</v>
      </c>
      <c r="P430" s="16"/>
      <c r="Q430" s="16"/>
    </row>
    <row r="431" spans="1:17" ht="15">
      <c r="A431" s="15"/>
      <c r="C431" s="15"/>
      <c r="D431" s="15"/>
      <c r="E431" s="30"/>
      <c r="F431" s="30"/>
      <c r="G431" s="53"/>
      <c r="H431" s="53"/>
      <c r="I431" s="60"/>
      <c r="J431" s="16"/>
      <c r="K431" s="53"/>
      <c r="L431" s="53"/>
      <c r="M431" s="53"/>
      <c r="N431" s="16"/>
      <c r="O431" s="15"/>
      <c r="P431" s="16"/>
      <c r="Q431" s="16"/>
    </row>
    <row r="432" spans="1:17" ht="15">
      <c r="A432" s="63" t="s">
        <v>475</v>
      </c>
      <c r="B432" s="63">
        <v>4</v>
      </c>
      <c r="C432" s="58" t="s">
        <v>476</v>
      </c>
      <c r="D432" s="58"/>
      <c r="E432" s="63"/>
      <c r="F432" s="63"/>
      <c r="G432" s="65"/>
      <c r="H432" s="84"/>
      <c r="I432" s="60"/>
      <c r="J432" s="84"/>
      <c r="K432" s="53"/>
      <c r="L432" s="84"/>
      <c r="M432" s="65"/>
      <c r="N432" s="84"/>
      <c r="O432" s="65"/>
      <c r="P432" s="16"/>
      <c r="Q432" s="16"/>
    </row>
    <row r="433" spans="1:17" ht="15">
      <c r="A433" s="63"/>
      <c r="B433" s="63"/>
      <c r="C433" s="58" t="s">
        <v>477</v>
      </c>
      <c r="D433" s="58"/>
      <c r="E433" s="63"/>
      <c r="F433" s="63"/>
      <c r="G433" s="65"/>
      <c r="H433" s="84"/>
      <c r="I433" s="60"/>
      <c r="J433" s="84"/>
      <c r="K433" s="53"/>
      <c r="L433" s="84"/>
      <c r="M433" s="53"/>
      <c r="N433" s="84"/>
      <c r="O433" s="65"/>
      <c r="P433" s="16"/>
      <c r="Q433" s="16"/>
    </row>
    <row r="434" spans="1:17" ht="15">
      <c r="A434" s="63"/>
      <c r="B434" s="63"/>
      <c r="C434" s="58" t="s">
        <v>478</v>
      </c>
      <c r="D434" s="58"/>
      <c r="E434" s="59" t="s">
        <v>29</v>
      </c>
      <c r="F434" s="30" t="s">
        <v>29</v>
      </c>
      <c r="G434" s="53">
        <f>I434+K434+M434</f>
        <v>580000</v>
      </c>
      <c r="H434" s="84"/>
      <c r="I434" s="60">
        <v>0</v>
      </c>
      <c r="J434" s="84"/>
      <c r="K434" s="53">
        <v>580000</v>
      </c>
      <c r="L434" s="84"/>
      <c r="M434" s="53">
        <v>0</v>
      </c>
      <c r="N434" s="84"/>
      <c r="O434" s="30">
        <v>2004</v>
      </c>
      <c r="P434" s="16"/>
      <c r="Q434" s="16"/>
    </row>
    <row r="435" spans="1:17" ht="15">
      <c r="A435" s="15"/>
      <c r="C435" s="15"/>
      <c r="D435" s="15"/>
      <c r="E435" s="30"/>
      <c r="F435" s="30"/>
      <c r="G435" s="53"/>
      <c r="H435" s="53"/>
      <c r="I435" s="60"/>
      <c r="J435" s="16"/>
      <c r="K435" s="53"/>
      <c r="L435" s="53"/>
      <c r="M435" s="53"/>
      <c r="N435" s="16"/>
      <c r="O435" s="16"/>
      <c r="P435" s="16"/>
      <c r="Q435" s="16"/>
    </row>
    <row r="436" spans="1:17" ht="15.75">
      <c r="A436" s="56" t="s">
        <v>137</v>
      </c>
      <c r="B436" s="14">
        <v>4</v>
      </c>
      <c r="C436" s="15" t="s">
        <v>12</v>
      </c>
      <c r="D436" s="15"/>
      <c r="E436" s="30" t="s">
        <v>27</v>
      </c>
      <c r="F436" s="30" t="s">
        <v>45</v>
      </c>
      <c r="G436" s="53">
        <f>I436+K436+M436</f>
        <v>10000</v>
      </c>
      <c r="H436" s="53"/>
      <c r="I436" s="60">
        <v>0</v>
      </c>
      <c r="J436" s="16"/>
      <c r="K436" s="53">
        <v>10000</v>
      </c>
      <c r="L436" s="53"/>
      <c r="M436" s="53">
        <v>0</v>
      </c>
      <c r="N436" s="16"/>
      <c r="O436" s="30">
        <v>2004</v>
      </c>
      <c r="P436" s="16"/>
      <c r="Q436" s="16"/>
    </row>
    <row r="437" spans="1:17" ht="15">
      <c r="A437" s="32"/>
      <c r="C437" s="15"/>
      <c r="D437" s="15"/>
      <c r="E437" s="30"/>
      <c r="F437" s="30"/>
      <c r="G437" s="53"/>
      <c r="H437" s="53"/>
      <c r="I437" s="60"/>
      <c r="J437" s="16"/>
      <c r="K437" s="53"/>
      <c r="L437" s="53"/>
      <c r="M437" s="53"/>
      <c r="N437" s="16"/>
      <c r="O437" s="16"/>
      <c r="P437" s="16"/>
      <c r="Q437" s="16"/>
    </row>
    <row r="438" spans="1:17" ht="15.75">
      <c r="A438" s="56" t="s">
        <v>138</v>
      </c>
      <c r="B438" s="14">
        <v>4</v>
      </c>
      <c r="C438" s="15" t="s">
        <v>160</v>
      </c>
      <c r="D438" s="15"/>
      <c r="E438" s="30"/>
      <c r="F438" s="30"/>
      <c r="G438" s="53"/>
      <c r="H438" s="53"/>
      <c r="I438" s="60"/>
      <c r="J438" s="16"/>
      <c r="K438" s="53"/>
      <c r="L438" s="53"/>
      <c r="M438" s="53"/>
      <c r="N438" s="16"/>
      <c r="O438" s="16"/>
      <c r="P438" s="16"/>
      <c r="Q438" s="16"/>
    </row>
    <row r="439" spans="1:17" ht="15">
      <c r="A439" s="32"/>
      <c r="B439" s="32"/>
      <c r="C439" s="15" t="s">
        <v>212</v>
      </c>
      <c r="D439" s="15"/>
      <c r="E439" s="59" t="s">
        <v>27</v>
      </c>
      <c r="F439" s="59" t="s">
        <v>45</v>
      </c>
      <c r="G439" s="53">
        <f>I439+K439+M439</f>
        <v>250000</v>
      </c>
      <c r="H439" s="53"/>
      <c r="I439" s="60">
        <v>0</v>
      </c>
      <c r="J439" s="16"/>
      <c r="K439" s="53">
        <v>250000</v>
      </c>
      <c r="L439" s="53"/>
      <c r="M439" s="53">
        <v>0</v>
      </c>
      <c r="N439" s="16"/>
      <c r="O439" s="30">
        <v>2004</v>
      </c>
      <c r="P439" s="16"/>
      <c r="Q439" s="16"/>
    </row>
    <row r="440" spans="1:17" ht="15.75" thickBot="1">
      <c r="A440" s="33"/>
      <c r="C440" s="15"/>
      <c r="D440" s="15"/>
      <c r="E440" s="15"/>
      <c r="F440" s="15"/>
      <c r="G440" s="16"/>
      <c r="H440" s="16"/>
      <c r="I440" s="63"/>
      <c r="J440" s="16"/>
      <c r="K440" s="53"/>
      <c r="L440" s="16"/>
      <c r="M440" s="16"/>
      <c r="N440" s="16"/>
      <c r="O440" s="16"/>
      <c r="P440" s="16"/>
      <c r="Q440" s="16"/>
    </row>
    <row r="441" spans="1:17" ht="17.25" thickBot="1" thickTop="1">
      <c r="A441" s="35"/>
      <c r="B441" s="20" t="s">
        <v>9</v>
      </c>
      <c r="C441" s="18"/>
      <c r="D441" s="18"/>
      <c r="E441" s="18"/>
      <c r="F441" s="18"/>
      <c r="G441" s="98">
        <f>I441+K441+M441</f>
        <v>3791000</v>
      </c>
      <c r="H441" s="23"/>
      <c r="I441" s="100">
        <f>SUM(I443:I459)</f>
        <v>0</v>
      </c>
      <c r="J441" s="23"/>
      <c r="K441" s="99">
        <f>SUM(K443:K459)</f>
        <v>1991000</v>
      </c>
      <c r="L441" s="23"/>
      <c r="M441" s="98">
        <f>SUM(M443:M459)</f>
        <v>1800000</v>
      </c>
      <c r="N441" s="23"/>
      <c r="O441" s="23"/>
      <c r="P441" s="16"/>
      <c r="Q441" s="16"/>
    </row>
    <row r="442" spans="1:17" ht="15.75" thickTop="1">
      <c r="A442" s="33"/>
      <c r="C442" s="15"/>
      <c r="D442" s="15"/>
      <c r="E442" s="15"/>
      <c r="F442" s="15"/>
      <c r="G442" s="16"/>
      <c r="H442" s="16"/>
      <c r="I442" s="63"/>
      <c r="J442" s="16"/>
      <c r="K442" s="53"/>
      <c r="L442" s="16"/>
      <c r="M442" s="16"/>
      <c r="N442" s="16"/>
      <c r="O442" s="16"/>
      <c r="P442" s="16"/>
      <c r="Q442" s="16"/>
    </row>
    <row r="443" spans="1:17" ht="15">
      <c r="A443" s="29" t="s">
        <v>139</v>
      </c>
      <c r="B443" s="14">
        <v>5</v>
      </c>
      <c r="C443" s="15" t="s">
        <v>12</v>
      </c>
      <c r="D443" s="15"/>
      <c r="E443" s="15" t="s">
        <v>27</v>
      </c>
      <c r="F443" s="15" t="s">
        <v>45</v>
      </c>
      <c r="G443" s="16">
        <f>I443+K443+M443</f>
        <v>1000</v>
      </c>
      <c r="H443" s="16"/>
      <c r="I443" s="60">
        <v>0</v>
      </c>
      <c r="J443" s="16"/>
      <c r="K443" s="53">
        <v>1000</v>
      </c>
      <c r="L443" s="16"/>
      <c r="M443" s="16">
        <v>0</v>
      </c>
      <c r="N443" s="16"/>
      <c r="O443" s="28" t="s">
        <v>382</v>
      </c>
      <c r="P443" s="16"/>
      <c r="Q443" s="16"/>
    </row>
    <row r="444" spans="1:17" ht="15">
      <c r="A444" s="32"/>
      <c r="C444" s="15"/>
      <c r="D444" s="15"/>
      <c r="E444" s="15"/>
      <c r="F444" s="15"/>
      <c r="G444" s="16"/>
      <c r="H444" s="16"/>
      <c r="I444" s="60"/>
      <c r="J444" s="16"/>
      <c r="K444" s="53"/>
      <c r="L444" s="16"/>
      <c r="M444" s="16"/>
      <c r="N444" s="16"/>
      <c r="O444" s="16"/>
      <c r="P444" s="16"/>
      <c r="Q444" s="16"/>
    </row>
    <row r="445" spans="1:17" ht="15">
      <c r="A445" s="15" t="s">
        <v>141</v>
      </c>
      <c r="B445" s="14">
        <v>5</v>
      </c>
      <c r="C445" s="15" t="s">
        <v>340</v>
      </c>
      <c r="D445" s="15"/>
      <c r="E445" s="15" t="s">
        <v>42</v>
      </c>
      <c r="F445" s="15" t="s">
        <v>45</v>
      </c>
      <c r="G445" s="16">
        <f>I445+K445+M445</f>
        <v>2550000</v>
      </c>
      <c r="H445" s="16"/>
      <c r="I445" s="60">
        <v>0</v>
      </c>
      <c r="J445" s="16"/>
      <c r="K445" s="53">
        <v>750000</v>
      </c>
      <c r="L445" s="16"/>
      <c r="M445" s="16">
        <v>1800000</v>
      </c>
      <c r="N445" s="16"/>
      <c r="O445" s="15" t="s">
        <v>397</v>
      </c>
      <c r="P445" s="16"/>
      <c r="Q445" s="16"/>
    </row>
    <row r="446" spans="1:17" ht="15">
      <c r="A446" s="15"/>
      <c r="B446" s="14"/>
      <c r="C446" s="15"/>
      <c r="D446" s="15"/>
      <c r="E446" s="15"/>
      <c r="F446" s="15"/>
      <c r="G446" s="16"/>
      <c r="H446" s="16"/>
      <c r="I446" s="60"/>
      <c r="J446" s="16"/>
      <c r="K446" s="53"/>
      <c r="L446" s="16"/>
      <c r="M446" s="16"/>
      <c r="N446" s="16"/>
      <c r="O446" s="28"/>
      <c r="P446" s="16"/>
      <c r="Q446" s="16"/>
    </row>
    <row r="447" spans="1:17" ht="15">
      <c r="A447" s="15" t="s">
        <v>225</v>
      </c>
      <c r="B447" s="14">
        <v>5</v>
      </c>
      <c r="C447" s="15" t="s">
        <v>496</v>
      </c>
      <c r="D447" s="15"/>
      <c r="E447" s="15" t="s">
        <v>41</v>
      </c>
      <c r="F447" s="15" t="s">
        <v>226</v>
      </c>
      <c r="G447" s="16">
        <f>I447+K447+M447</f>
        <v>72000</v>
      </c>
      <c r="H447" s="16"/>
      <c r="I447" s="60">
        <v>0</v>
      </c>
      <c r="J447" s="16"/>
      <c r="K447" s="53">
        <v>72000</v>
      </c>
      <c r="L447" s="16"/>
      <c r="M447" s="16">
        <v>0</v>
      </c>
      <c r="N447" s="16"/>
      <c r="O447" s="28" t="s">
        <v>382</v>
      </c>
      <c r="P447" s="16"/>
      <c r="Q447" s="16"/>
    </row>
    <row r="448" spans="1:17" ht="15">
      <c r="A448" s="15"/>
      <c r="C448" s="15"/>
      <c r="D448" s="15"/>
      <c r="E448" s="15"/>
      <c r="F448" s="15"/>
      <c r="G448" s="16"/>
      <c r="H448" s="16"/>
      <c r="I448" s="60"/>
      <c r="J448" s="16"/>
      <c r="K448" s="53"/>
      <c r="L448" s="16"/>
      <c r="M448" s="16"/>
      <c r="N448" s="16"/>
      <c r="O448" s="28"/>
      <c r="P448" s="16"/>
      <c r="Q448" s="16"/>
    </row>
    <row r="449" spans="1:17" ht="15">
      <c r="A449" s="80" t="s">
        <v>409</v>
      </c>
      <c r="B449" s="78">
        <v>5</v>
      </c>
      <c r="C449" s="81" t="s">
        <v>410</v>
      </c>
      <c r="D449" s="15"/>
      <c r="E449" s="15"/>
      <c r="F449" s="15"/>
      <c r="G449" s="16"/>
      <c r="H449" s="16"/>
      <c r="I449" s="60"/>
      <c r="J449" s="16"/>
      <c r="K449" s="53"/>
      <c r="L449" s="16"/>
      <c r="M449" s="16"/>
      <c r="N449" s="16"/>
      <c r="O449" s="28"/>
      <c r="P449" s="16"/>
      <c r="Q449" s="16"/>
    </row>
    <row r="450" spans="1:17" ht="15">
      <c r="A450" s="80"/>
      <c r="B450" s="80"/>
      <c r="C450" s="81" t="s">
        <v>411</v>
      </c>
      <c r="D450" s="15"/>
      <c r="E450" s="15" t="s">
        <v>29</v>
      </c>
      <c r="F450" s="15" t="s">
        <v>46</v>
      </c>
      <c r="G450" s="16">
        <f>I450+K450+M450</f>
        <v>750000</v>
      </c>
      <c r="H450" s="16"/>
      <c r="I450" s="60">
        <v>0</v>
      </c>
      <c r="J450" s="16"/>
      <c r="K450" s="53">
        <v>750000</v>
      </c>
      <c r="L450" s="16"/>
      <c r="M450" s="16">
        <v>0</v>
      </c>
      <c r="N450" s="16"/>
      <c r="O450" s="28" t="s">
        <v>382</v>
      </c>
      <c r="P450" s="16"/>
      <c r="Q450" s="16"/>
    </row>
    <row r="451" spans="1:17" ht="15">
      <c r="A451" s="80"/>
      <c r="B451" s="80"/>
      <c r="C451" s="80"/>
      <c r="D451" s="15"/>
      <c r="E451" s="15"/>
      <c r="F451" s="15"/>
      <c r="G451" s="16"/>
      <c r="H451" s="16"/>
      <c r="I451" s="60"/>
      <c r="J451" s="16"/>
      <c r="K451" s="53"/>
      <c r="L451" s="16"/>
      <c r="M451" s="16"/>
      <c r="N451" s="16"/>
      <c r="O451" s="28"/>
      <c r="P451" s="16"/>
      <c r="Q451" s="16"/>
    </row>
    <row r="452" spans="1:17" ht="15">
      <c r="A452" s="80" t="s">
        <v>412</v>
      </c>
      <c r="B452" s="78">
        <v>5</v>
      </c>
      <c r="C452" s="81" t="s">
        <v>497</v>
      </c>
      <c r="D452" s="15"/>
      <c r="E452" s="15"/>
      <c r="F452" s="15"/>
      <c r="G452" s="16"/>
      <c r="H452" s="16"/>
      <c r="I452" s="60"/>
      <c r="J452" s="16"/>
      <c r="K452" s="53"/>
      <c r="L452" s="16"/>
      <c r="M452" s="16"/>
      <c r="N452" s="16"/>
      <c r="O452" s="28"/>
      <c r="P452" s="16"/>
      <c r="Q452" s="16"/>
    </row>
    <row r="453" spans="1:17" ht="15">
      <c r="A453" s="80"/>
      <c r="B453" s="78"/>
      <c r="C453" s="81" t="s">
        <v>413</v>
      </c>
      <c r="D453" s="15"/>
      <c r="E453" s="15" t="s">
        <v>415</v>
      </c>
      <c r="F453" s="15" t="s">
        <v>100</v>
      </c>
      <c r="G453" s="16">
        <f>I453+K453+M453</f>
        <v>85000</v>
      </c>
      <c r="H453" s="16"/>
      <c r="I453" s="60">
        <v>0</v>
      </c>
      <c r="J453" s="16"/>
      <c r="K453" s="53">
        <v>85000</v>
      </c>
      <c r="L453" s="16"/>
      <c r="M453" s="16">
        <v>0</v>
      </c>
      <c r="N453" s="16"/>
      <c r="O453" s="28" t="s">
        <v>382</v>
      </c>
      <c r="P453" s="16"/>
      <c r="Q453" s="16"/>
    </row>
    <row r="454" spans="1:17" ht="15">
      <c r="A454" s="80"/>
      <c r="B454" s="78"/>
      <c r="C454" s="81"/>
      <c r="D454" s="15"/>
      <c r="E454" s="15"/>
      <c r="F454" s="15"/>
      <c r="G454" s="16"/>
      <c r="H454" s="16"/>
      <c r="I454" s="60"/>
      <c r="J454" s="16"/>
      <c r="K454" s="53"/>
      <c r="L454" s="16"/>
      <c r="M454" s="16"/>
      <c r="N454" s="16"/>
      <c r="O454" s="28"/>
      <c r="P454" s="16"/>
      <c r="Q454" s="16"/>
    </row>
    <row r="455" spans="1:17" ht="15">
      <c r="A455" s="80" t="s">
        <v>414</v>
      </c>
      <c r="B455" s="78">
        <v>5</v>
      </c>
      <c r="C455" s="81" t="s">
        <v>498</v>
      </c>
      <c r="D455" s="15"/>
      <c r="E455" s="15"/>
      <c r="F455" s="15"/>
      <c r="G455" s="16"/>
      <c r="H455" s="16"/>
      <c r="I455" s="60"/>
      <c r="J455" s="16"/>
      <c r="K455" s="53"/>
      <c r="L455" s="16"/>
      <c r="M455" s="16"/>
      <c r="N455" s="16"/>
      <c r="O455" s="28"/>
      <c r="P455" s="16"/>
      <c r="Q455" s="16"/>
    </row>
    <row r="456" spans="1:17" ht="15">
      <c r="A456" s="80"/>
      <c r="B456" s="78"/>
      <c r="C456" s="81" t="s">
        <v>499</v>
      </c>
      <c r="D456" s="15"/>
      <c r="E456" s="15" t="s">
        <v>38</v>
      </c>
      <c r="F456" s="15" t="s">
        <v>50</v>
      </c>
      <c r="G456" s="16">
        <f>I456+K456+M456</f>
        <v>85000</v>
      </c>
      <c r="H456" s="16"/>
      <c r="I456" s="60">
        <v>0</v>
      </c>
      <c r="J456" s="16"/>
      <c r="K456" s="53">
        <v>85000</v>
      </c>
      <c r="L456" s="16"/>
      <c r="M456" s="16">
        <v>0</v>
      </c>
      <c r="N456" s="16"/>
      <c r="O456" s="28" t="s">
        <v>382</v>
      </c>
      <c r="P456" s="16"/>
      <c r="Q456" s="16"/>
    </row>
    <row r="457" spans="1:17" ht="15">
      <c r="A457" s="15"/>
      <c r="C457" s="15"/>
      <c r="D457" s="15"/>
      <c r="E457" s="15"/>
      <c r="F457" s="15"/>
      <c r="G457" s="16"/>
      <c r="H457" s="16"/>
      <c r="I457" s="60"/>
      <c r="J457" s="16"/>
      <c r="K457" s="53"/>
      <c r="L457" s="16"/>
      <c r="M457" s="16"/>
      <c r="N457" s="16"/>
      <c r="O457" s="28"/>
      <c r="P457" s="16"/>
      <c r="Q457" s="16"/>
    </row>
    <row r="458" spans="1:17" ht="15">
      <c r="A458" s="29" t="s">
        <v>140</v>
      </c>
      <c r="B458" s="14">
        <v>5</v>
      </c>
      <c r="C458" s="15" t="s">
        <v>160</v>
      </c>
      <c r="D458" s="15"/>
      <c r="E458" s="15"/>
      <c r="F458" s="15"/>
      <c r="G458" s="16"/>
      <c r="H458" s="16"/>
      <c r="I458" s="60"/>
      <c r="J458" s="16"/>
      <c r="K458" s="53"/>
      <c r="L458" s="16"/>
      <c r="M458" s="16"/>
      <c r="N458" s="16"/>
      <c r="O458" s="16"/>
      <c r="P458" s="16"/>
      <c r="Q458" s="16"/>
    </row>
    <row r="459" spans="1:17" ht="15">
      <c r="A459" s="32"/>
      <c r="C459" s="15" t="s">
        <v>212</v>
      </c>
      <c r="D459" s="15"/>
      <c r="E459" s="15" t="s">
        <v>27</v>
      </c>
      <c r="F459" s="15" t="s">
        <v>45</v>
      </c>
      <c r="G459" s="16">
        <f>I459+K459+M459</f>
        <v>248000</v>
      </c>
      <c r="H459" s="16"/>
      <c r="I459" s="60">
        <v>0</v>
      </c>
      <c r="J459" s="16"/>
      <c r="K459" s="53">
        <f>50000+198000</f>
        <v>248000</v>
      </c>
      <c r="L459" s="16"/>
      <c r="M459" s="16">
        <v>0</v>
      </c>
      <c r="N459" s="16"/>
      <c r="O459" s="28" t="s">
        <v>382</v>
      </c>
      <c r="P459" s="16"/>
      <c r="Q459" s="16"/>
    </row>
    <row r="460" spans="1:17" ht="15.75" thickBot="1">
      <c r="A460" s="33"/>
      <c r="C460" s="15"/>
      <c r="D460" s="15"/>
      <c r="E460" s="15"/>
      <c r="F460" s="15"/>
      <c r="G460" s="16"/>
      <c r="H460" s="16"/>
      <c r="I460" s="63"/>
      <c r="J460" s="16"/>
      <c r="K460" s="53"/>
      <c r="L460" s="16"/>
      <c r="M460" s="16"/>
      <c r="N460" s="16"/>
      <c r="O460" s="16"/>
      <c r="P460" s="16"/>
      <c r="Q460" s="16"/>
    </row>
    <row r="461" spans="1:17" ht="17.25" thickBot="1" thickTop="1">
      <c r="A461" s="35"/>
      <c r="B461" s="7" t="s">
        <v>10</v>
      </c>
      <c r="C461" s="18"/>
      <c r="D461" s="18" t="s">
        <v>7</v>
      </c>
      <c r="E461" s="18"/>
      <c r="F461" s="18"/>
      <c r="G461" s="98">
        <f>G14+G23+G109+G140+G441</f>
        <v>225937600</v>
      </c>
      <c r="H461" s="23"/>
      <c r="I461" s="102">
        <f>I14+I23+I109+I140+I441</f>
        <v>1700000</v>
      </c>
      <c r="J461" s="23"/>
      <c r="K461" s="100">
        <f>K14+K23+K109+K140+K441</f>
        <v>51853000</v>
      </c>
      <c r="L461" s="23"/>
      <c r="M461" s="98">
        <f>M14+M23+M109+M140+M441</f>
        <v>172384600</v>
      </c>
      <c r="N461" s="23"/>
      <c r="O461" s="23"/>
      <c r="P461" s="13"/>
      <c r="Q461" s="13"/>
    </row>
    <row r="462" spans="1:17" ht="15.75" thickTop="1">
      <c r="A462" s="33"/>
      <c r="C462" s="15"/>
      <c r="D462" s="15"/>
      <c r="E462" s="15"/>
      <c r="F462" s="15"/>
      <c r="G462" s="16"/>
      <c r="H462" s="16"/>
      <c r="I462" s="63"/>
      <c r="J462" s="16"/>
      <c r="K462" s="53"/>
      <c r="L462" s="16"/>
      <c r="M462" s="16"/>
      <c r="N462" s="16"/>
      <c r="O462" s="16"/>
      <c r="P462" s="13"/>
      <c r="Q462" s="13"/>
    </row>
    <row r="463" spans="1:17" ht="15">
      <c r="A463" s="32"/>
      <c r="G463" s="13"/>
      <c r="H463" s="13"/>
      <c r="I463" s="63"/>
      <c r="J463" s="13"/>
      <c r="K463" s="53"/>
      <c r="L463" s="13"/>
      <c r="M463" s="13"/>
      <c r="N463" s="13"/>
      <c r="O463" s="13"/>
      <c r="P463" s="13"/>
      <c r="Q463" s="13"/>
    </row>
    <row r="464" spans="1:17" ht="15">
      <c r="A464" s="32"/>
      <c r="G464" s="13"/>
      <c r="H464" s="13"/>
      <c r="I464" s="63"/>
      <c r="J464" s="13"/>
      <c r="K464" s="53">
        <f>51853000/1.21</f>
        <v>42853719.00826447</v>
      </c>
      <c r="L464" s="13"/>
      <c r="M464" s="13"/>
      <c r="N464" s="13"/>
      <c r="O464" s="13"/>
      <c r="P464" s="13"/>
      <c r="Q464" s="13"/>
    </row>
    <row r="465" spans="1:17" ht="15">
      <c r="A465" s="32"/>
      <c r="G465" s="13"/>
      <c r="H465" s="13"/>
      <c r="I465" s="63"/>
      <c r="J465" s="13"/>
      <c r="K465" s="53"/>
      <c r="L465" s="13"/>
      <c r="M465" s="13"/>
      <c r="N465" s="13"/>
      <c r="O465" s="13"/>
      <c r="P465" s="13"/>
      <c r="Q465" s="13"/>
    </row>
    <row r="466" spans="1:17" ht="15">
      <c r="A466" s="32"/>
      <c r="G466" s="13"/>
      <c r="H466" s="13"/>
      <c r="I466" s="63"/>
      <c r="J466" s="13"/>
      <c r="K466" s="53"/>
      <c r="L466" s="13"/>
      <c r="M466" s="13"/>
      <c r="N466" s="13"/>
      <c r="O466" s="13"/>
      <c r="P466" s="13"/>
      <c r="Q466" s="13"/>
    </row>
    <row r="467" spans="1:17" ht="15">
      <c r="A467" s="32"/>
      <c r="G467" s="13"/>
      <c r="H467" s="13"/>
      <c r="I467" s="63"/>
      <c r="J467" s="13"/>
      <c r="K467" s="53"/>
      <c r="L467" s="13"/>
      <c r="M467" s="13"/>
      <c r="N467" s="13"/>
      <c r="O467" s="13"/>
      <c r="P467" s="13"/>
      <c r="Q467" s="13"/>
    </row>
    <row r="468" spans="1:17" ht="15">
      <c r="A468" s="32"/>
      <c r="G468" s="13"/>
      <c r="H468" s="13"/>
      <c r="I468" s="63"/>
      <c r="J468" s="13"/>
      <c r="K468" s="53"/>
      <c r="L468" s="13"/>
      <c r="M468" s="13"/>
      <c r="N468" s="13"/>
      <c r="O468" s="13"/>
      <c r="P468" s="13"/>
      <c r="Q468" s="13"/>
    </row>
    <row r="469" spans="1:17" ht="15">
      <c r="A469" s="32"/>
      <c r="G469" s="13"/>
      <c r="H469" s="13"/>
      <c r="I469" s="63"/>
      <c r="J469" s="13"/>
      <c r="K469" s="53"/>
      <c r="L469" s="13"/>
      <c r="M469" s="13"/>
      <c r="N469" s="13"/>
      <c r="O469" s="13"/>
      <c r="P469" s="13"/>
      <c r="Q469" s="13"/>
    </row>
    <row r="470" spans="1:17" ht="15">
      <c r="A470" s="32"/>
      <c r="G470" s="13"/>
      <c r="H470" s="13"/>
      <c r="I470" s="63"/>
      <c r="J470" s="13"/>
      <c r="K470" s="53"/>
      <c r="L470" s="13"/>
      <c r="M470" s="13"/>
      <c r="N470" s="13"/>
      <c r="O470" s="13"/>
      <c r="P470" s="13"/>
      <c r="Q470" s="13"/>
    </row>
    <row r="471" spans="1:17" ht="15">
      <c r="A471" s="32"/>
      <c r="B471" s="13"/>
      <c r="G471" s="13"/>
      <c r="H471" s="13"/>
      <c r="I471" s="63"/>
      <c r="J471" s="13"/>
      <c r="K471" s="53"/>
      <c r="L471" s="13"/>
      <c r="M471" s="13"/>
      <c r="N471" s="13"/>
      <c r="O471" s="13"/>
      <c r="P471" s="13"/>
      <c r="Q471" s="13"/>
    </row>
    <row r="472" spans="1:17" ht="15">
      <c r="A472" s="32"/>
      <c r="B472" s="13"/>
      <c r="G472" s="13"/>
      <c r="H472" s="13"/>
      <c r="I472" s="63"/>
      <c r="J472" s="13"/>
      <c r="K472" s="53"/>
      <c r="L472" s="13"/>
      <c r="M472" s="13"/>
      <c r="N472" s="13"/>
      <c r="O472" s="13"/>
      <c r="P472" s="13"/>
      <c r="Q472" s="13"/>
    </row>
    <row r="473" spans="1:17" ht="15">
      <c r="A473" s="32"/>
      <c r="B473" s="13"/>
      <c r="G473" s="13"/>
      <c r="H473" s="13"/>
      <c r="I473" s="63"/>
      <c r="J473" s="13"/>
      <c r="K473" s="53"/>
      <c r="L473" s="13"/>
      <c r="M473" s="13"/>
      <c r="N473" s="13"/>
      <c r="O473" s="13"/>
      <c r="P473" s="13"/>
      <c r="Q473" s="13"/>
    </row>
    <row r="474" spans="1:17" ht="15">
      <c r="A474" s="32"/>
      <c r="B474" s="13"/>
      <c r="G474" s="13"/>
      <c r="H474" s="13"/>
      <c r="I474" s="63"/>
      <c r="J474" s="13"/>
      <c r="K474" s="53"/>
      <c r="L474" s="13"/>
      <c r="M474" s="13"/>
      <c r="N474" s="13"/>
      <c r="O474" s="13"/>
      <c r="P474" s="13"/>
      <c r="Q474" s="13"/>
    </row>
    <row r="475" spans="1:17" ht="15">
      <c r="A475" s="32"/>
      <c r="G475" s="13"/>
      <c r="H475" s="13"/>
      <c r="I475" s="63"/>
      <c r="J475" s="13"/>
      <c r="K475" s="53"/>
      <c r="L475" s="13"/>
      <c r="M475" s="13"/>
      <c r="N475" s="13"/>
      <c r="O475" s="13"/>
      <c r="P475" s="13"/>
      <c r="Q475" s="13"/>
    </row>
    <row r="476" spans="1:17" ht="15">
      <c r="A476" s="32"/>
      <c r="G476" s="13"/>
      <c r="H476" s="13"/>
      <c r="I476" s="63"/>
      <c r="J476" s="13"/>
      <c r="K476" s="53"/>
      <c r="L476" s="13"/>
      <c r="M476" s="13"/>
      <c r="N476" s="13"/>
      <c r="O476" s="13"/>
      <c r="P476" s="13"/>
      <c r="Q476" s="13"/>
    </row>
    <row r="477" spans="1:17" ht="15">
      <c r="A477" s="32"/>
      <c r="G477" s="13"/>
      <c r="H477" s="13"/>
      <c r="I477" s="63"/>
      <c r="J477" s="13"/>
      <c r="K477" s="53"/>
      <c r="L477" s="13"/>
      <c r="M477" s="13"/>
      <c r="N477" s="13"/>
      <c r="O477" s="13"/>
      <c r="P477" s="13"/>
      <c r="Q477" s="13"/>
    </row>
    <row r="478" spans="1:17" ht="15">
      <c r="A478" s="32"/>
      <c r="G478" s="13"/>
      <c r="H478" s="13"/>
      <c r="I478" s="63"/>
      <c r="J478" s="13"/>
      <c r="K478" s="53"/>
      <c r="L478" s="13"/>
      <c r="M478" s="13"/>
      <c r="N478" s="13"/>
      <c r="O478" s="13"/>
      <c r="P478" s="13"/>
      <c r="Q478" s="13"/>
    </row>
    <row r="479" spans="1:17" ht="15">
      <c r="A479" s="32"/>
      <c r="G479" s="13"/>
      <c r="H479" s="13"/>
      <c r="I479" s="63"/>
      <c r="J479" s="13"/>
      <c r="K479" s="53"/>
      <c r="L479" s="13"/>
      <c r="M479" s="13"/>
      <c r="N479" s="13"/>
      <c r="O479" s="13"/>
      <c r="P479" s="13"/>
      <c r="Q479" s="13"/>
    </row>
    <row r="480" spans="1:17" ht="15">
      <c r="A480" s="32"/>
      <c r="G480" s="13"/>
      <c r="H480" s="13"/>
      <c r="I480" s="63"/>
      <c r="J480" s="13"/>
      <c r="K480" s="53"/>
      <c r="L480" s="13"/>
      <c r="M480" s="13"/>
      <c r="N480" s="13"/>
      <c r="O480" s="13"/>
      <c r="P480" s="13"/>
      <c r="Q480" s="13"/>
    </row>
    <row r="481" spans="1:17" ht="15">
      <c r="A481" s="32"/>
      <c r="G481" s="13"/>
      <c r="H481" s="13"/>
      <c r="I481" s="63"/>
      <c r="J481" s="13"/>
      <c r="K481" s="53"/>
      <c r="L481" s="13"/>
      <c r="M481" s="13"/>
      <c r="N481" s="13"/>
      <c r="O481" s="13"/>
      <c r="P481" s="13"/>
      <c r="Q481" s="13"/>
    </row>
    <row r="482" spans="1:17" ht="15">
      <c r="A482" s="32"/>
      <c r="G482" s="13"/>
      <c r="H482" s="13"/>
      <c r="I482" s="63"/>
      <c r="J482" s="13"/>
      <c r="K482" s="53"/>
      <c r="L482" s="13"/>
      <c r="M482" s="13"/>
      <c r="N482" s="13"/>
      <c r="O482" s="13"/>
      <c r="P482" s="13"/>
      <c r="Q482" s="13"/>
    </row>
    <row r="483" spans="1:17" ht="15">
      <c r="A483" s="32"/>
      <c r="G483" s="13"/>
      <c r="H483" s="13"/>
      <c r="I483" s="63"/>
      <c r="J483" s="13"/>
      <c r="K483" s="53"/>
      <c r="L483" s="13"/>
      <c r="M483" s="13"/>
      <c r="N483" s="13"/>
      <c r="O483" s="13"/>
      <c r="P483" s="13"/>
      <c r="Q483" s="13"/>
    </row>
    <row r="484" spans="7:17" ht="15">
      <c r="G484" s="13"/>
      <c r="H484" s="13"/>
      <c r="I484" s="63"/>
      <c r="J484" s="13"/>
      <c r="K484" s="53"/>
      <c r="L484" s="13"/>
      <c r="M484" s="13"/>
      <c r="N484" s="13"/>
      <c r="O484" s="13"/>
      <c r="P484" s="13"/>
      <c r="Q484" s="13"/>
    </row>
    <row r="485" spans="7:17" ht="15">
      <c r="G485" s="13"/>
      <c r="H485" s="13"/>
      <c r="I485" s="63"/>
      <c r="J485" s="13"/>
      <c r="K485" s="53"/>
      <c r="L485" s="13"/>
      <c r="M485" s="13"/>
      <c r="N485" s="13"/>
      <c r="O485" s="13"/>
      <c r="P485" s="13"/>
      <c r="Q485" s="13"/>
    </row>
    <row r="486" spans="7:17" ht="15">
      <c r="G486" s="13"/>
      <c r="H486" s="13"/>
      <c r="I486" s="63"/>
      <c r="J486" s="13"/>
      <c r="K486" s="53"/>
      <c r="L486" s="13"/>
      <c r="M486" s="13"/>
      <c r="N486" s="13"/>
      <c r="O486" s="13"/>
      <c r="P486" s="13"/>
      <c r="Q486" s="13"/>
    </row>
    <row r="487" spans="7:17" ht="15">
      <c r="G487" s="13"/>
      <c r="H487" s="13"/>
      <c r="I487" s="63"/>
      <c r="J487" s="13"/>
      <c r="K487" s="53"/>
      <c r="L487" s="13"/>
      <c r="M487" s="13"/>
      <c r="N487" s="13"/>
      <c r="O487" s="13"/>
      <c r="P487" s="13"/>
      <c r="Q487" s="13"/>
    </row>
    <row r="488" spans="7:17" ht="15">
      <c r="G488" s="13"/>
      <c r="H488" s="13"/>
      <c r="I488" s="63"/>
      <c r="J488" s="13"/>
      <c r="K488" s="53"/>
      <c r="L488" s="13"/>
      <c r="M488" s="13"/>
      <c r="N488" s="13"/>
      <c r="O488" s="13"/>
      <c r="P488" s="13"/>
      <c r="Q488" s="13"/>
    </row>
    <row r="489" spans="7:17" ht="15">
      <c r="G489" s="13"/>
      <c r="H489" s="13"/>
      <c r="I489" s="63"/>
      <c r="J489" s="13"/>
      <c r="K489" s="53"/>
      <c r="L489" s="13"/>
      <c r="M489" s="13"/>
      <c r="N489" s="13"/>
      <c r="O489" s="13"/>
      <c r="P489" s="13"/>
      <c r="Q489" s="13"/>
    </row>
    <row r="490" spans="7:17" ht="15">
      <c r="G490" s="13"/>
      <c r="H490" s="13"/>
      <c r="I490" s="63"/>
      <c r="J490" s="13"/>
      <c r="K490" s="53"/>
      <c r="L490" s="13"/>
      <c r="M490" s="13"/>
      <c r="N490" s="13"/>
      <c r="O490" s="13"/>
      <c r="P490" s="13"/>
      <c r="Q490" s="13"/>
    </row>
    <row r="491" spans="7:17" ht="15">
      <c r="G491" s="13"/>
      <c r="H491" s="13"/>
      <c r="I491" s="63"/>
      <c r="J491" s="13"/>
      <c r="K491" s="53"/>
      <c r="L491" s="13"/>
      <c r="M491" s="13"/>
      <c r="N491" s="13"/>
      <c r="O491" s="13"/>
      <c r="P491" s="13"/>
      <c r="Q491" s="13"/>
    </row>
    <row r="492" spans="7:17" ht="15">
      <c r="G492" s="13"/>
      <c r="H492" s="13"/>
      <c r="I492" s="63"/>
      <c r="J492" s="13"/>
      <c r="K492" s="53"/>
      <c r="L492" s="13"/>
      <c r="M492" s="13"/>
      <c r="N492" s="13"/>
      <c r="O492" s="13"/>
      <c r="P492" s="13"/>
      <c r="Q492" s="13"/>
    </row>
    <row r="493" spans="7:17" ht="15">
      <c r="G493" s="13"/>
      <c r="H493" s="13"/>
      <c r="I493" s="63"/>
      <c r="J493" s="13"/>
      <c r="K493" s="53"/>
      <c r="L493" s="13"/>
      <c r="M493" s="13"/>
      <c r="N493" s="13"/>
      <c r="O493" s="13"/>
      <c r="P493" s="13"/>
      <c r="Q493" s="13"/>
    </row>
    <row r="494" spans="7:17" ht="15">
      <c r="G494" s="13"/>
      <c r="H494" s="13"/>
      <c r="I494" s="63"/>
      <c r="J494" s="13"/>
      <c r="K494" s="53"/>
      <c r="L494" s="13"/>
      <c r="M494" s="13"/>
      <c r="N494" s="13"/>
      <c r="O494" s="13"/>
      <c r="P494" s="13"/>
      <c r="Q494" s="13"/>
    </row>
    <row r="495" spans="7:17" ht="15">
      <c r="G495" s="13"/>
      <c r="H495" s="13"/>
      <c r="I495" s="63"/>
      <c r="J495" s="13"/>
      <c r="K495" s="53"/>
      <c r="L495" s="13"/>
      <c r="M495" s="13"/>
      <c r="N495" s="13"/>
      <c r="O495" s="13"/>
      <c r="P495" s="13"/>
      <c r="Q495" s="13"/>
    </row>
    <row r="496" spans="7:17" ht="15">
      <c r="G496" s="13"/>
      <c r="H496" s="13"/>
      <c r="I496" s="63"/>
      <c r="J496" s="13"/>
      <c r="K496" s="53"/>
      <c r="L496" s="13"/>
      <c r="M496" s="13"/>
      <c r="N496" s="13"/>
      <c r="O496" s="13"/>
      <c r="P496" s="13"/>
      <c r="Q496" s="13"/>
    </row>
    <row r="497" spans="7:17" ht="15">
      <c r="G497" s="13"/>
      <c r="H497" s="13"/>
      <c r="I497" s="63"/>
      <c r="J497" s="13"/>
      <c r="K497" s="53"/>
      <c r="L497" s="13"/>
      <c r="M497" s="13"/>
      <c r="N497" s="13"/>
      <c r="O497" s="13"/>
      <c r="P497" s="13"/>
      <c r="Q497" s="13"/>
    </row>
    <row r="498" spans="7:17" ht="15">
      <c r="G498" s="13"/>
      <c r="H498" s="13"/>
      <c r="I498" s="63"/>
      <c r="J498" s="13"/>
      <c r="K498" s="53"/>
      <c r="L498" s="13"/>
      <c r="M498" s="13"/>
      <c r="N498" s="13"/>
      <c r="O498" s="13"/>
      <c r="P498" s="13"/>
      <c r="Q498" s="13"/>
    </row>
    <row r="499" spans="7:17" ht="15">
      <c r="G499" s="13"/>
      <c r="H499" s="13"/>
      <c r="I499" s="63"/>
      <c r="J499" s="13"/>
      <c r="K499" s="53"/>
      <c r="L499" s="13"/>
      <c r="M499" s="13"/>
      <c r="N499" s="13"/>
      <c r="O499" s="13"/>
      <c r="P499" s="13"/>
      <c r="Q499" s="13"/>
    </row>
    <row r="500" spans="7:17" ht="15">
      <c r="G500" s="13"/>
      <c r="H500" s="13"/>
      <c r="I500" s="63"/>
      <c r="J500" s="13"/>
      <c r="K500" s="53"/>
      <c r="L500" s="13"/>
      <c r="M500" s="13"/>
      <c r="N500" s="13"/>
      <c r="O500" s="13"/>
      <c r="P500" s="13"/>
      <c r="Q500" s="13"/>
    </row>
    <row r="501" spans="7:17" ht="15">
      <c r="G501" s="13"/>
      <c r="H501" s="13"/>
      <c r="I501" s="63"/>
      <c r="J501" s="13"/>
      <c r="K501" s="53"/>
      <c r="L501" s="13"/>
      <c r="M501" s="13"/>
      <c r="N501" s="13"/>
      <c r="O501" s="13"/>
      <c r="P501" s="13"/>
      <c r="Q501" s="13"/>
    </row>
    <row r="502" spans="7:17" ht="15">
      <c r="G502" s="13"/>
      <c r="H502" s="13"/>
      <c r="I502" s="63"/>
      <c r="J502" s="13"/>
      <c r="K502" s="53"/>
      <c r="L502" s="13"/>
      <c r="M502" s="13"/>
      <c r="N502" s="13"/>
      <c r="O502" s="13"/>
      <c r="P502" s="13"/>
      <c r="Q502" s="13"/>
    </row>
    <row r="503" spans="7:17" ht="15">
      <c r="G503" s="13"/>
      <c r="H503" s="13"/>
      <c r="I503" s="63"/>
      <c r="J503" s="13"/>
      <c r="K503" s="53"/>
      <c r="L503" s="13"/>
      <c r="M503" s="13"/>
      <c r="N503" s="13"/>
      <c r="O503" s="13"/>
      <c r="P503" s="13"/>
      <c r="Q503" s="13"/>
    </row>
    <row r="504" spans="7:17" ht="15">
      <c r="G504" s="13"/>
      <c r="H504" s="13"/>
      <c r="I504" s="63"/>
      <c r="J504" s="13"/>
      <c r="K504" s="53"/>
      <c r="L504" s="13"/>
      <c r="M504" s="13"/>
      <c r="N504" s="13"/>
      <c r="O504" s="13"/>
      <c r="P504" s="13"/>
      <c r="Q504" s="13"/>
    </row>
    <row r="505" spans="7:17" ht="15">
      <c r="G505" s="13"/>
      <c r="H505" s="13"/>
      <c r="I505" s="63"/>
      <c r="J505" s="13"/>
      <c r="K505" s="53"/>
      <c r="L505" s="13"/>
      <c r="M505" s="13"/>
      <c r="N505" s="13"/>
      <c r="O505" s="13"/>
      <c r="P505" s="13"/>
      <c r="Q505" s="13"/>
    </row>
    <row r="506" spans="7:17" ht="15">
      <c r="G506" s="13"/>
      <c r="H506" s="13"/>
      <c r="I506" s="63"/>
      <c r="J506" s="13"/>
      <c r="K506" s="53"/>
      <c r="L506" s="13"/>
      <c r="M506" s="13"/>
      <c r="N506" s="13"/>
      <c r="O506" s="13"/>
      <c r="P506" s="13"/>
      <c r="Q506" s="13"/>
    </row>
    <row r="507" spans="7:17" ht="15">
      <c r="G507" s="13"/>
      <c r="H507" s="13"/>
      <c r="I507" s="63"/>
      <c r="J507" s="13"/>
      <c r="K507" s="53"/>
      <c r="L507" s="13"/>
      <c r="M507" s="13"/>
      <c r="N507" s="13"/>
      <c r="O507" s="13"/>
      <c r="P507" s="13"/>
      <c r="Q507" s="13"/>
    </row>
    <row r="508" spans="7:17" ht="15">
      <c r="G508" s="13"/>
      <c r="H508" s="13"/>
      <c r="I508" s="63"/>
      <c r="J508" s="13"/>
      <c r="K508" s="53"/>
      <c r="L508" s="13"/>
      <c r="M508" s="13"/>
      <c r="N508" s="13"/>
      <c r="O508" s="13"/>
      <c r="P508" s="13"/>
      <c r="Q508" s="13"/>
    </row>
    <row r="509" spans="7:17" ht="15">
      <c r="G509" s="13"/>
      <c r="H509" s="13"/>
      <c r="I509" s="63"/>
      <c r="J509" s="13"/>
      <c r="K509" s="53"/>
      <c r="L509" s="13"/>
      <c r="M509" s="13"/>
      <c r="N509" s="13"/>
      <c r="O509" s="13"/>
      <c r="P509" s="13"/>
      <c r="Q509" s="13"/>
    </row>
    <row r="510" spans="7:17" ht="15">
      <c r="G510" s="13"/>
      <c r="H510" s="13"/>
      <c r="I510" s="63"/>
      <c r="J510" s="13"/>
      <c r="K510" s="53"/>
      <c r="L510" s="13"/>
      <c r="M510" s="13"/>
      <c r="N510" s="13"/>
      <c r="O510" s="13"/>
      <c r="P510" s="13"/>
      <c r="Q510" s="13"/>
    </row>
    <row r="511" spans="7:17" ht="15">
      <c r="G511" s="13"/>
      <c r="H511" s="13"/>
      <c r="I511" s="63"/>
      <c r="J511" s="13"/>
      <c r="K511" s="53"/>
      <c r="L511" s="13"/>
      <c r="M511" s="13"/>
      <c r="N511" s="13"/>
      <c r="O511" s="13"/>
      <c r="P511" s="13"/>
      <c r="Q511" s="13"/>
    </row>
    <row r="512" spans="7:17" ht="15">
      <c r="G512" s="13"/>
      <c r="H512" s="13"/>
      <c r="I512" s="63"/>
      <c r="J512" s="13"/>
      <c r="K512" s="53"/>
      <c r="L512" s="13"/>
      <c r="M512" s="13"/>
      <c r="N512" s="13"/>
      <c r="O512" s="13"/>
      <c r="P512" s="13"/>
      <c r="Q512" s="13"/>
    </row>
    <row r="513" spans="7:17" ht="15">
      <c r="G513" s="13"/>
      <c r="H513" s="13"/>
      <c r="I513" s="63"/>
      <c r="J513" s="13"/>
      <c r="K513" s="53"/>
      <c r="L513" s="13"/>
      <c r="M513" s="13"/>
      <c r="N513" s="13"/>
      <c r="O513" s="13"/>
      <c r="P513" s="13"/>
      <c r="Q513" s="13"/>
    </row>
    <row r="514" spans="7:17" ht="15">
      <c r="G514" s="13"/>
      <c r="H514" s="13"/>
      <c r="I514" s="63"/>
      <c r="J514" s="13"/>
      <c r="K514" s="53"/>
      <c r="L514" s="13"/>
      <c r="M514" s="13"/>
      <c r="N514" s="13"/>
      <c r="O514" s="13"/>
      <c r="P514" s="13"/>
      <c r="Q514" s="13"/>
    </row>
    <row r="515" spans="7:17" ht="15">
      <c r="G515" s="13"/>
      <c r="H515" s="13"/>
      <c r="I515" s="63"/>
      <c r="J515" s="13"/>
      <c r="K515" s="53"/>
      <c r="L515" s="13"/>
      <c r="M515" s="13"/>
      <c r="N515" s="13"/>
      <c r="O515" s="13"/>
      <c r="P515" s="13"/>
      <c r="Q515" s="13"/>
    </row>
    <row r="516" spans="7:17" ht="15">
      <c r="G516" s="13"/>
      <c r="H516" s="13"/>
      <c r="I516" s="63"/>
      <c r="J516" s="13"/>
      <c r="K516" s="53"/>
      <c r="L516" s="13"/>
      <c r="M516" s="13"/>
      <c r="N516" s="13"/>
      <c r="O516" s="13"/>
      <c r="P516" s="13"/>
      <c r="Q516" s="13"/>
    </row>
    <row r="517" spans="7:17" ht="15">
      <c r="G517" s="13"/>
      <c r="H517" s="13"/>
      <c r="I517" s="63"/>
      <c r="J517" s="13"/>
      <c r="K517" s="53"/>
      <c r="L517" s="13"/>
      <c r="M517" s="13"/>
      <c r="N517" s="13"/>
      <c r="O517" s="13"/>
      <c r="P517" s="13"/>
      <c r="Q517" s="13"/>
    </row>
    <row r="518" spans="7:17" ht="15">
      <c r="G518" s="13"/>
      <c r="H518" s="13"/>
      <c r="I518" s="63"/>
      <c r="J518" s="13"/>
      <c r="K518" s="53"/>
      <c r="L518" s="13"/>
      <c r="M518" s="13"/>
      <c r="N518" s="13"/>
      <c r="O518" s="13"/>
      <c r="P518" s="13"/>
      <c r="Q518" s="13"/>
    </row>
    <row r="519" spans="7:17" ht="15">
      <c r="G519" s="13"/>
      <c r="H519" s="13"/>
      <c r="I519" s="63"/>
      <c r="J519" s="13"/>
      <c r="K519" s="53"/>
      <c r="L519" s="13"/>
      <c r="M519" s="13"/>
      <c r="N519" s="13"/>
      <c r="O519" s="13"/>
      <c r="P519" s="13"/>
      <c r="Q519" s="13"/>
    </row>
    <row r="520" spans="7:17" ht="15">
      <c r="G520" s="13"/>
      <c r="H520" s="13"/>
      <c r="I520" s="63"/>
      <c r="J520" s="13"/>
      <c r="K520" s="53"/>
      <c r="L520" s="13"/>
      <c r="M520" s="13"/>
      <c r="N520" s="13"/>
      <c r="O520" s="13"/>
      <c r="P520" s="13"/>
      <c r="Q520" s="13"/>
    </row>
    <row r="521" spans="7:17" ht="15">
      <c r="G521" s="13"/>
      <c r="H521" s="13"/>
      <c r="I521" s="63"/>
      <c r="J521" s="13"/>
      <c r="K521" s="53"/>
      <c r="L521" s="13"/>
      <c r="M521" s="13"/>
      <c r="N521" s="13"/>
      <c r="O521" s="13"/>
      <c r="P521" s="13"/>
      <c r="Q521" s="13"/>
    </row>
    <row r="522" spans="7:17" ht="15">
      <c r="G522" s="13"/>
      <c r="H522" s="13"/>
      <c r="I522" s="63"/>
      <c r="J522" s="13"/>
      <c r="K522" s="53"/>
      <c r="L522" s="13"/>
      <c r="M522" s="13"/>
      <c r="N522" s="13"/>
      <c r="O522" s="13"/>
      <c r="P522" s="13"/>
      <c r="Q522" s="13"/>
    </row>
    <row r="523" spans="7:17" ht="15">
      <c r="G523" s="13"/>
      <c r="H523" s="13"/>
      <c r="I523" s="63"/>
      <c r="J523" s="13"/>
      <c r="K523" s="53"/>
      <c r="L523" s="13"/>
      <c r="M523" s="13"/>
      <c r="N523" s="13"/>
      <c r="O523" s="13"/>
      <c r="P523" s="13"/>
      <c r="Q523" s="13"/>
    </row>
    <row r="524" spans="7:17" ht="15">
      <c r="G524" s="13"/>
      <c r="H524" s="13"/>
      <c r="I524" s="63"/>
      <c r="J524" s="13"/>
      <c r="K524" s="53"/>
      <c r="L524" s="13"/>
      <c r="M524" s="13"/>
      <c r="N524" s="13"/>
      <c r="O524" s="13"/>
      <c r="P524" s="13"/>
      <c r="Q524" s="13"/>
    </row>
    <row r="525" spans="7:17" ht="15">
      <c r="G525" s="13"/>
      <c r="H525" s="13"/>
      <c r="I525" s="63"/>
      <c r="J525" s="13"/>
      <c r="K525" s="53"/>
      <c r="L525" s="13"/>
      <c r="M525" s="13"/>
      <c r="N525" s="13"/>
      <c r="O525" s="13"/>
      <c r="P525" s="13"/>
      <c r="Q525" s="13"/>
    </row>
    <row r="526" spans="7:17" ht="15">
      <c r="G526" s="13"/>
      <c r="H526" s="13"/>
      <c r="I526" s="63"/>
      <c r="J526" s="13"/>
      <c r="K526" s="53"/>
      <c r="L526" s="13"/>
      <c r="M526" s="13"/>
      <c r="N526" s="13"/>
      <c r="O526" s="13"/>
      <c r="P526" s="13"/>
      <c r="Q526" s="13"/>
    </row>
    <row r="527" spans="7:17" ht="15">
      <c r="G527" s="13"/>
      <c r="H527" s="13"/>
      <c r="I527" s="63"/>
      <c r="J527" s="13"/>
      <c r="K527" s="53"/>
      <c r="L527" s="13"/>
      <c r="M527" s="13"/>
      <c r="N527" s="13"/>
      <c r="O527" s="13"/>
      <c r="P527" s="13"/>
      <c r="Q527" s="13"/>
    </row>
    <row r="528" spans="7:17" ht="15">
      <c r="G528" s="13"/>
      <c r="H528" s="13"/>
      <c r="I528" s="63"/>
      <c r="J528" s="13"/>
      <c r="K528" s="53"/>
      <c r="L528" s="13"/>
      <c r="M528" s="13"/>
      <c r="N528" s="13"/>
      <c r="O528" s="13"/>
      <c r="P528" s="13"/>
      <c r="Q528" s="13"/>
    </row>
    <row r="529" spans="7:17" ht="15">
      <c r="G529" s="13"/>
      <c r="H529" s="13"/>
      <c r="I529" s="63"/>
      <c r="J529" s="13"/>
      <c r="K529" s="53"/>
      <c r="L529" s="13"/>
      <c r="M529" s="13"/>
      <c r="N529" s="13"/>
      <c r="O529" s="13"/>
      <c r="P529" s="13"/>
      <c r="Q529" s="13"/>
    </row>
    <row r="530" spans="7:17" ht="15">
      <c r="G530" s="13"/>
      <c r="H530" s="13"/>
      <c r="I530" s="63"/>
      <c r="J530" s="13"/>
      <c r="K530" s="53"/>
      <c r="L530" s="13"/>
      <c r="M530" s="13"/>
      <c r="N530" s="13"/>
      <c r="O530" s="13"/>
      <c r="P530" s="13"/>
      <c r="Q530" s="13"/>
    </row>
    <row r="531" spans="7:17" ht="15">
      <c r="G531" s="13"/>
      <c r="H531" s="13"/>
      <c r="I531" s="63"/>
      <c r="J531" s="13"/>
      <c r="K531" s="53"/>
      <c r="L531" s="13"/>
      <c r="M531" s="13"/>
      <c r="N531" s="13"/>
      <c r="O531" s="13"/>
      <c r="P531" s="13"/>
      <c r="Q531" s="13"/>
    </row>
    <row r="532" spans="7:17" ht="15">
      <c r="G532" s="13"/>
      <c r="H532" s="13"/>
      <c r="I532" s="63"/>
      <c r="J532" s="13"/>
      <c r="K532" s="53"/>
      <c r="L532" s="13"/>
      <c r="M532" s="13"/>
      <c r="N532" s="13"/>
      <c r="O532" s="13"/>
      <c r="P532" s="13"/>
      <c r="Q532" s="13"/>
    </row>
    <row r="533" spans="7:17" ht="15">
      <c r="G533" s="13"/>
      <c r="H533" s="13"/>
      <c r="I533" s="63"/>
      <c r="J533" s="13"/>
      <c r="K533" s="53"/>
      <c r="L533" s="13"/>
      <c r="M533" s="13"/>
      <c r="N533" s="13"/>
      <c r="O533" s="13"/>
      <c r="P533" s="13"/>
      <c r="Q533" s="13"/>
    </row>
    <row r="534" spans="7:17" ht="15">
      <c r="G534" s="13"/>
      <c r="H534" s="13"/>
      <c r="I534" s="63"/>
      <c r="J534" s="13"/>
      <c r="K534" s="53"/>
      <c r="L534" s="13"/>
      <c r="M534" s="13"/>
      <c r="N534" s="13"/>
      <c r="O534" s="13"/>
      <c r="P534" s="13"/>
      <c r="Q534" s="13"/>
    </row>
    <row r="535" spans="7:17" ht="15">
      <c r="G535" s="13"/>
      <c r="H535" s="13"/>
      <c r="I535" s="63"/>
      <c r="J535" s="13"/>
      <c r="K535" s="53"/>
      <c r="L535" s="13"/>
      <c r="M535" s="13"/>
      <c r="N535" s="13"/>
      <c r="O535" s="13"/>
      <c r="P535" s="13"/>
      <c r="Q535" s="13"/>
    </row>
    <row r="536" spans="7:17" ht="15">
      <c r="G536" s="13"/>
      <c r="H536" s="13"/>
      <c r="I536" s="63"/>
      <c r="J536" s="13"/>
      <c r="K536" s="53"/>
      <c r="L536" s="13"/>
      <c r="M536" s="13"/>
      <c r="N536" s="13"/>
      <c r="O536" s="13"/>
      <c r="P536" s="13"/>
      <c r="Q536" s="13"/>
    </row>
    <row r="537" spans="7:17" ht="15">
      <c r="G537" s="13"/>
      <c r="H537" s="13"/>
      <c r="I537" s="63"/>
      <c r="J537" s="13"/>
      <c r="K537" s="53"/>
      <c r="L537" s="13"/>
      <c r="M537" s="13"/>
      <c r="N537" s="13"/>
      <c r="O537" s="13"/>
      <c r="P537" s="13"/>
      <c r="Q537" s="13"/>
    </row>
    <row r="538" spans="7:17" ht="15">
      <c r="G538" s="13"/>
      <c r="H538" s="13"/>
      <c r="I538" s="63"/>
      <c r="J538" s="13"/>
      <c r="K538" s="53"/>
      <c r="L538" s="13"/>
      <c r="M538" s="13"/>
      <c r="N538" s="13"/>
      <c r="O538" s="13"/>
      <c r="P538" s="13"/>
      <c r="Q538" s="13"/>
    </row>
    <row r="539" spans="7:17" ht="15">
      <c r="G539" s="13"/>
      <c r="H539" s="13"/>
      <c r="I539" s="63"/>
      <c r="J539" s="13"/>
      <c r="K539" s="53"/>
      <c r="L539" s="13"/>
      <c r="M539" s="13"/>
      <c r="N539" s="13"/>
      <c r="O539" s="13"/>
      <c r="P539" s="13"/>
      <c r="Q539" s="13"/>
    </row>
    <row r="540" spans="7:17" ht="15">
      <c r="G540" s="13"/>
      <c r="H540" s="13"/>
      <c r="I540" s="63"/>
      <c r="J540" s="13"/>
      <c r="K540" s="53"/>
      <c r="L540" s="13"/>
      <c r="M540" s="13"/>
      <c r="N540" s="13"/>
      <c r="O540" s="13"/>
      <c r="P540" s="13"/>
      <c r="Q540" s="13"/>
    </row>
    <row r="541" spans="7:17" ht="15">
      <c r="G541" s="13"/>
      <c r="H541" s="13"/>
      <c r="I541" s="63"/>
      <c r="J541" s="13"/>
      <c r="K541" s="53"/>
      <c r="L541" s="13"/>
      <c r="M541" s="13"/>
      <c r="N541" s="13"/>
      <c r="O541" s="13"/>
      <c r="P541" s="13"/>
      <c r="Q541" s="13"/>
    </row>
    <row r="542" spans="7:17" ht="15">
      <c r="G542" s="13"/>
      <c r="H542" s="13"/>
      <c r="I542" s="63"/>
      <c r="J542" s="13"/>
      <c r="K542" s="53"/>
      <c r="L542" s="13"/>
      <c r="M542" s="13"/>
      <c r="N542" s="13"/>
      <c r="O542" s="13"/>
      <c r="P542" s="13"/>
      <c r="Q542" s="13"/>
    </row>
    <row r="543" spans="7:17" ht="15">
      <c r="G543" s="13"/>
      <c r="H543" s="13"/>
      <c r="I543" s="63"/>
      <c r="J543" s="13"/>
      <c r="K543" s="53"/>
      <c r="L543" s="13"/>
      <c r="M543" s="13"/>
      <c r="N543" s="13"/>
      <c r="O543" s="13"/>
      <c r="P543" s="13"/>
      <c r="Q543" s="13"/>
    </row>
    <row r="544" spans="7:17" ht="15">
      <c r="G544" s="13"/>
      <c r="H544" s="13"/>
      <c r="I544" s="63"/>
      <c r="J544" s="13"/>
      <c r="K544" s="53"/>
      <c r="L544" s="13"/>
      <c r="M544" s="13"/>
      <c r="N544" s="13"/>
      <c r="O544" s="13"/>
      <c r="P544" s="13"/>
      <c r="Q544" s="13"/>
    </row>
    <row r="545" spans="7:17" ht="15">
      <c r="G545" s="13"/>
      <c r="H545" s="13"/>
      <c r="I545" s="63"/>
      <c r="J545" s="13"/>
      <c r="K545" s="53"/>
      <c r="L545" s="13"/>
      <c r="M545" s="13"/>
      <c r="N545" s="13"/>
      <c r="O545" s="13"/>
      <c r="P545" s="13"/>
      <c r="Q545" s="13"/>
    </row>
    <row r="546" spans="7:17" ht="15">
      <c r="G546" s="13"/>
      <c r="H546" s="13"/>
      <c r="I546" s="63"/>
      <c r="J546" s="13"/>
      <c r="K546" s="53"/>
      <c r="L546" s="13"/>
      <c r="M546" s="13"/>
      <c r="N546" s="13"/>
      <c r="O546" s="13"/>
      <c r="P546" s="13"/>
      <c r="Q546" s="13"/>
    </row>
    <row r="547" spans="7:17" ht="15">
      <c r="G547" s="13"/>
      <c r="H547" s="13"/>
      <c r="I547" s="63"/>
      <c r="J547" s="13"/>
      <c r="K547" s="53"/>
      <c r="L547" s="13"/>
      <c r="M547" s="13"/>
      <c r="N547" s="13"/>
      <c r="O547" s="13"/>
      <c r="P547" s="13"/>
      <c r="Q547" s="13"/>
    </row>
    <row r="548" spans="7:17" ht="15">
      <c r="G548" s="13"/>
      <c r="H548" s="13"/>
      <c r="I548" s="63"/>
      <c r="J548" s="13"/>
      <c r="K548" s="53"/>
      <c r="L548" s="13"/>
      <c r="M548" s="13"/>
      <c r="N548" s="13"/>
      <c r="O548" s="13"/>
      <c r="P548" s="13"/>
      <c r="Q548" s="13"/>
    </row>
    <row r="549" spans="7:17" ht="15">
      <c r="G549" s="13"/>
      <c r="H549" s="13"/>
      <c r="I549" s="63"/>
      <c r="J549" s="13"/>
      <c r="K549" s="53"/>
      <c r="L549" s="13"/>
      <c r="M549" s="13"/>
      <c r="N549" s="13"/>
      <c r="O549" s="13"/>
      <c r="P549" s="13"/>
      <c r="Q549" s="13"/>
    </row>
    <row r="550" spans="7:17" ht="15">
      <c r="G550" s="13"/>
      <c r="H550" s="13"/>
      <c r="I550" s="63"/>
      <c r="J550" s="13"/>
      <c r="K550" s="53"/>
      <c r="L550" s="13"/>
      <c r="M550" s="13"/>
      <c r="N550" s="13"/>
      <c r="O550" s="13"/>
      <c r="P550" s="13"/>
      <c r="Q550" s="13"/>
    </row>
    <row r="551" spans="7:17" ht="15">
      <c r="G551" s="13"/>
      <c r="H551" s="13"/>
      <c r="I551" s="63"/>
      <c r="J551" s="13"/>
      <c r="K551" s="53"/>
      <c r="L551" s="13"/>
      <c r="M551" s="13"/>
      <c r="N551" s="13"/>
      <c r="O551" s="13"/>
      <c r="P551" s="13"/>
      <c r="Q551" s="13"/>
    </row>
    <row r="552" spans="7:17" ht="15">
      <c r="G552" s="13"/>
      <c r="H552" s="13"/>
      <c r="I552" s="63"/>
      <c r="J552" s="13"/>
      <c r="K552" s="53"/>
      <c r="L552" s="13"/>
      <c r="M552" s="13"/>
      <c r="N552" s="13"/>
      <c r="O552" s="13"/>
      <c r="P552" s="13"/>
      <c r="Q552" s="13"/>
    </row>
    <row r="553" spans="7:17" ht="15">
      <c r="G553" s="13"/>
      <c r="H553" s="13"/>
      <c r="I553" s="63"/>
      <c r="J553" s="13"/>
      <c r="K553" s="53"/>
      <c r="L553" s="13"/>
      <c r="M553" s="13"/>
      <c r="N553" s="13"/>
      <c r="O553" s="13"/>
      <c r="P553" s="13"/>
      <c r="Q553" s="13"/>
    </row>
    <row r="554" spans="7:17" ht="15">
      <c r="G554" s="13"/>
      <c r="H554" s="13"/>
      <c r="I554" s="63"/>
      <c r="J554" s="13"/>
      <c r="K554" s="53"/>
      <c r="L554" s="13"/>
      <c r="M554" s="13"/>
      <c r="N554" s="13"/>
      <c r="O554" s="13"/>
      <c r="P554" s="13"/>
      <c r="Q554" s="13"/>
    </row>
    <row r="555" spans="7:17" ht="15">
      <c r="G555" s="13"/>
      <c r="H555" s="13"/>
      <c r="I555" s="63"/>
      <c r="J555" s="13"/>
      <c r="K555" s="53"/>
      <c r="L555" s="13"/>
      <c r="M555" s="13"/>
      <c r="N555" s="13"/>
      <c r="O555" s="13"/>
      <c r="P555" s="13"/>
      <c r="Q555" s="13"/>
    </row>
    <row r="556" spans="7:17" ht="15">
      <c r="G556" s="13"/>
      <c r="H556" s="13"/>
      <c r="I556" s="63"/>
      <c r="J556" s="13"/>
      <c r="K556" s="53"/>
      <c r="L556" s="13"/>
      <c r="M556" s="13"/>
      <c r="N556" s="13"/>
      <c r="O556" s="13"/>
      <c r="P556" s="13"/>
      <c r="Q556" s="13"/>
    </row>
    <row r="557" spans="7:17" ht="15">
      <c r="G557" s="13"/>
      <c r="H557" s="13"/>
      <c r="I557" s="63"/>
      <c r="J557" s="13"/>
      <c r="K557" s="53"/>
      <c r="L557" s="13"/>
      <c r="M557" s="13"/>
      <c r="N557" s="13"/>
      <c r="O557" s="13"/>
      <c r="P557" s="13"/>
      <c r="Q557" s="13"/>
    </row>
    <row r="558" spans="7:17" ht="15">
      <c r="G558" s="13"/>
      <c r="H558" s="13"/>
      <c r="I558" s="63"/>
      <c r="J558" s="13"/>
      <c r="K558" s="53"/>
      <c r="L558" s="13"/>
      <c r="M558" s="13"/>
      <c r="N558" s="13"/>
      <c r="O558" s="13"/>
      <c r="P558" s="13"/>
      <c r="Q558" s="13"/>
    </row>
    <row r="559" spans="7:17" ht="15">
      <c r="G559" s="13"/>
      <c r="H559" s="13"/>
      <c r="I559" s="63"/>
      <c r="J559" s="13"/>
      <c r="K559" s="53"/>
      <c r="L559" s="13"/>
      <c r="M559" s="13"/>
      <c r="N559" s="13"/>
      <c r="O559" s="13"/>
      <c r="P559" s="13"/>
      <c r="Q559" s="13"/>
    </row>
    <row r="560" spans="7:17" ht="15">
      <c r="G560" s="13"/>
      <c r="H560" s="13"/>
      <c r="I560" s="63"/>
      <c r="J560" s="13"/>
      <c r="K560" s="53"/>
      <c r="L560" s="13"/>
      <c r="M560" s="13"/>
      <c r="N560" s="13"/>
      <c r="O560" s="13"/>
      <c r="P560" s="13"/>
      <c r="Q560" s="13"/>
    </row>
    <row r="561" spans="7:17" ht="15">
      <c r="G561" s="13"/>
      <c r="H561" s="13"/>
      <c r="I561" s="63"/>
      <c r="J561" s="13"/>
      <c r="K561" s="53"/>
      <c r="L561" s="13"/>
      <c r="M561" s="13"/>
      <c r="N561" s="13"/>
      <c r="O561" s="13"/>
      <c r="P561" s="13"/>
      <c r="Q561" s="13"/>
    </row>
    <row r="562" spans="7:17" ht="15">
      <c r="G562" s="13"/>
      <c r="H562" s="13"/>
      <c r="I562" s="63"/>
      <c r="J562" s="13"/>
      <c r="K562" s="53"/>
      <c r="L562" s="13"/>
      <c r="M562" s="13"/>
      <c r="N562" s="13"/>
      <c r="O562" s="13"/>
      <c r="P562" s="13"/>
      <c r="Q562" s="13"/>
    </row>
    <row r="563" spans="7:17" ht="15">
      <c r="G563" s="13"/>
      <c r="H563" s="13"/>
      <c r="I563" s="63"/>
      <c r="J563" s="13"/>
      <c r="K563" s="53"/>
      <c r="L563" s="13"/>
      <c r="M563" s="13"/>
      <c r="N563" s="13"/>
      <c r="O563" s="13"/>
      <c r="P563" s="13"/>
      <c r="Q563" s="13"/>
    </row>
    <row r="564" spans="7:17" ht="15">
      <c r="G564" s="13"/>
      <c r="H564" s="13"/>
      <c r="I564" s="63"/>
      <c r="J564" s="13"/>
      <c r="K564" s="53"/>
      <c r="L564" s="13"/>
      <c r="M564" s="13"/>
      <c r="N564" s="13"/>
      <c r="O564" s="13"/>
      <c r="P564" s="13"/>
      <c r="Q564" s="13"/>
    </row>
    <row r="565" spans="7:17" ht="15">
      <c r="G565" s="13"/>
      <c r="H565" s="13"/>
      <c r="I565" s="63"/>
      <c r="J565" s="13"/>
      <c r="K565" s="53"/>
      <c r="L565" s="13"/>
      <c r="M565" s="13"/>
      <c r="N565" s="13"/>
      <c r="O565" s="13"/>
      <c r="P565" s="13"/>
      <c r="Q565" s="13"/>
    </row>
    <row r="566" spans="7:17" ht="15">
      <c r="G566" s="13"/>
      <c r="H566" s="13"/>
      <c r="I566" s="63"/>
      <c r="J566" s="13"/>
      <c r="K566" s="53"/>
      <c r="L566" s="13"/>
      <c r="M566" s="13"/>
      <c r="N566" s="13"/>
      <c r="O566" s="13"/>
      <c r="P566" s="13"/>
      <c r="Q566" s="13"/>
    </row>
    <row r="567" spans="9:15" ht="15">
      <c r="I567" s="63"/>
      <c r="K567" s="53"/>
      <c r="O567" s="4"/>
    </row>
    <row r="568" spans="9:15" ht="15">
      <c r="I568" s="63"/>
      <c r="K568" s="53"/>
      <c r="O568" s="4"/>
    </row>
    <row r="569" spans="9:15" ht="15">
      <c r="I569" s="63"/>
      <c r="K569" s="53"/>
      <c r="O569" s="4"/>
    </row>
    <row r="570" spans="9:15" ht="15">
      <c r="I570" s="63"/>
      <c r="K570" s="53"/>
      <c r="O570" s="4"/>
    </row>
    <row r="571" spans="9:15" ht="15">
      <c r="I571" s="63"/>
      <c r="K571" s="53"/>
      <c r="O571" s="4"/>
    </row>
    <row r="572" spans="9:15" ht="15">
      <c r="I572" s="63"/>
      <c r="K572" s="53"/>
      <c r="O572" s="4"/>
    </row>
    <row r="573" spans="9:15" ht="15">
      <c r="I573" s="63"/>
      <c r="K573" s="53"/>
      <c r="O573" s="4"/>
    </row>
    <row r="574" spans="9:15" ht="15">
      <c r="I574" s="63"/>
      <c r="K574" s="53"/>
      <c r="O574" s="4"/>
    </row>
    <row r="575" spans="9:15" ht="15">
      <c r="I575" s="63"/>
      <c r="K575" s="53"/>
      <c r="O575" s="4"/>
    </row>
    <row r="576" spans="9:15" ht="15">
      <c r="I576" s="63"/>
      <c r="K576" s="53"/>
      <c r="O576" s="4"/>
    </row>
    <row r="577" spans="9:15" ht="15">
      <c r="I577" s="63"/>
      <c r="K577" s="53"/>
      <c r="O577" s="4"/>
    </row>
    <row r="578" spans="9:15" ht="15">
      <c r="I578" s="63"/>
      <c r="K578" s="53"/>
      <c r="O578" s="4"/>
    </row>
    <row r="579" spans="9:15" ht="15">
      <c r="I579" s="63"/>
      <c r="K579" s="53"/>
      <c r="O579" s="4"/>
    </row>
    <row r="580" spans="9:15" ht="15">
      <c r="I580" s="63"/>
      <c r="K580" s="53"/>
      <c r="O580" s="4"/>
    </row>
    <row r="581" spans="9:15" ht="15">
      <c r="I581" s="63"/>
      <c r="K581" s="53"/>
      <c r="O581" s="4"/>
    </row>
    <row r="582" spans="9:15" ht="15">
      <c r="I582" s="63"/>
      <c r="K582" s="53"/>
      <c r="O582" s="4"/>
    </row>
    <row r="583" spans="9:15" ht="15">
      <c r="I583" s="63"/>
      <c r="K583" s="53"/>
      <c r="O583" s="4"/>
    </row>
    <row r="584" spans="9:15" ht="15">
      <c r="I584" s="63"/>
      <c r="K584" s="53"/>
      <c r="O584" s="4"/>
    </row>
    <row r="585" spans="9:15" ht="15">
      <c r="I585" s="63"/>
      <c r="K585" s="53"/>
      <c r="O585" s="4"/>
    </row>
    <row r="586" spans="9:15" ht="15">
      <c r="I586" s="63"/>
      <c r="K586" s="53"/>
      <c r="O586" s="4"/>
    </row>
    <row r="587" spans="9:15" ht="15">
      <c r="I587" s="63"/>
      <c r="K587" s="53"/>
      <c r="O587" s="4"/>
    </row>
    <row r="588" spans="9:15" ht="15">
      <c r="I588" s="63"/>
      <c r="K588" s="53"/>
      <c r="O588" s="4"/>
    </row>
    <row r="589" spans="9:15" ht="15">
      <c r="I589" s="63"/>
      <c r="K589" s="53"/>
      <c r="O589" s="4"/>
    </row>
    <row r="590" spans="9:15" ht="15">
      <c r="I590" s="63"/>
      <c r="K590" s="53"/>
      <c r="O590" s="4"/>
    </row>
    <row r="591" spans="9:15" ht="15">
      <c r="I591" s="63"/>
      <c r="K591" s="53"/>
      <c r="O591" s="4"/>
    </row>
    <row r="592" spans="9:15" ht="15">
      <c r="I592" s="63"/>
      <c r="K592" s="53"/>
      <c r="O592" s="4"/>
    </row>
    <row r="593" spans="9:11" ht="15">
      <c r="I593" s="63"/>
      <c r="K593" s="53"/>
    </row>
    <row r="594" spans="9:11" ht="15">
      <c r="I594" s="63"/>
      <c r="K594" s="53"/>
    </row>
    <row r="595" spans="9:11" ht="15">
      <c r="I595" s="63"/>
      <c r="K595" s="53"/>
    </row>
    <row r="596" spans="9:11" ht="15">
      <c r="I596" s="63"/>
      <c r="K596" s="53"/>
    </row>
    <row r="597" spans="9:11" ht="15">
      <c r="I597" s="63"/>
      <c r="K597" s="53"/>
    </row>
    <row r="598" spans="9:11" ht="15">
      <c r="I598" s="63"/>
      <c r="K598" s="53"/>
    </row>
    <row r="599" spans="9:11" ht="15">
      <c r="I599" s="63"/>
      <c r="K599" s="53"/>
    </row>
    <row r="600" spans="9:11" ht="15">
      <c r="I600" s="63"/>
      <c r="K600" s="53"/>
    </row>
    <row r="601" spans="9:11" ht="15">
      <c r="I601" s="63"/>
      <c r="K601" s="53"/>
    </row>
    <row r="602" spans="9:11" ht="15">
      <c r="I602" s="63"/>
      <c r="K602" s="53"/>
    </row>
    <row r="603" spans="9:11" ht="15">
      <c r="I603" s="63"/>
      <c r="K603" s="53"/>
    </row>
    <row r="604" spans="9:11" ht="15">
      <c r="I604" s="63"/>
      <c r="K604" s="53"/>
    </row>
    <row r="605" spans="9:11" ht="15">
      <c r="I605" s="63"/>
      <c r="K605" s="53"/>
    </row>
    <row r="606" spans="9:11" ht="15">
      <c r="I606" s="63"/>
      <c r="K606" s="53"/>
    </row>
    <row r="607" spans="9:11" ht="15">
      <c r="I607" s="63"/>
      <c r="K607" s="53"/>
    </row>
    <row r="608" spans="9:11" ht="15">
      <c r="I608" s="63"/>
      <c r="K608" s="53"/>
    </row>
    <row r="609" spans="9:11" ht="15">
      <c r="I609" s="63"/>
      <c r="K609" s="53"/>
    </row>
    <row r="610" spans="9:11" ht="15">
      <c r="I610" s="63"/>
      <c r="K610" s="53"/>
    </row>
    <row r="611" spans="9:11" ht="15">
      <c r="I611" s="63"/>
      <c r="K611" s="53"/>
    </row>
    <row r="612" spans="9:11" ht="15">
      <c r="I612" s="63"/>
      <c r="K612" s="53"/>
    </row>
    <row r="613" spans="9:11" ht="15">
      <c r="I613" s="63"/>
      <c r="K613" s="53"/>
    </row>
    <row r="614" spans="9:11" ht="15">
      <c r="I614" s="63"/>
      <c r="K614" s="53"/>
    </row>
    <row r="615" spans="9:11" ht="15">
      <c r="I615" s="63"/>
      <c r="K615" s="53"/>
    </row>
    <row r="616" spans="9:11" ht="15">
      <c r="I616" s="63"/>
      <c r="K616" s="53"/>
    </row>
    <row r="617" spans="9:11" ht="15">
      <c r="I617" s="63"/>
      <c r="K617" s="53"/>
    </row>
    <row r="618" spans="9:11" ht="15">
      <c r="I618" s="63"/>
      <c r="K618" s="53"/>
    </row>
    <row r="619" spans="9:11" ht="15">
      <c r="I619" s="63"/>
      <c r="K619" s="53"/>
    </row>
    <row r="620" spans="9:11" ht="15">
      <c r="I620" s="63"/>
      <c r="K620" s="53"/>
    </row>
    <row r="621" spans="9:11" ht="15">
      <c r="I621" s="63"/>
      <c r="K621" s="53"/>
    </row>
    <row r="622" spans="9:11" ht="15">
      <c r="I622" s="63"/>
      <c r="K622" s="53"/>
    </row>
    <row r="623" spans="9:11" ht="15">
      <c r="I623" s="63"/>
      <c r="K623" s="53"/>
    </row>
    <row r="624" spans="9:11" ht="15">
      <c r="I624" s="63"/>
      <c r="K624" s="53"/>
    </row>
    <row r="625" spans="9:11" ht="15">
      <c r="I625" s="63"/>
      <c r="K625" s="53"/>
    </row>
    <row r="626" spans="9:11" ht="15">
      <c r="I626" s="63"/>
      <c r="K626" s="53"/>
    </row>
    <row r="627" spans="9:11" ht="15">
      <c r="I627" s="63"/>
      <c r="K627" s="53"/>
    </row>
    <row r="628" spans="9:11" ht="15">
      <c r="I628" s="63"/>
      <c r="K628" s="53"/>
    </row>
    <row r="629" spans="9:11" ht="15">
      <c r="I629" s="63"/>
      <c r="K629" s="53"/>
    </row>
    <row r="630" spans="9:11" ht="15">
      <c r="I630" s="63"/>
      <c r="K630" s="53"/>
    </row>
    <row r="631" spans="9:11" ht="15">
      <c r="I631" s="63"/>
      <c r="K631" s="53"/>
    </row>
    <row r="632" spans="9:11" ht="15">
      <c r="I632" s="63"/>
      <c r="K632" s="53"/>
    </row>
    <row r="633" spans="9:11" ht="15">
      <c r="I633" s="63"/>
      <c r="K633" s="53"/>
    </row>
    <row r="634" spans="9:11" ht="15">
      <c r="I634" s="63"/>
      <c r="K634" s="53"/>
    </row>
    <row r="635" spans="9:11" ht="15">
      <c r="I635" s="63"/>
      <c r="K635" s="53"/>
    </row>
    <row r="636" spans="9:11" ht="15">
      <c r="I636" s="63"/>
      <c r="K636" s="53"/>
    </row>
    <row r="637" spans="9:11" ht="15">
      <c r="I637" s="63"/>
      <c r="K637" s="53"/>
    </row>
    <row r="638" spans="9:11" ht="15">
      <c r="I638" s="63"/>
      <c r="K638" s="53"/>
    </row>
    <row r="639" spans="9:11" ht="15">
      <c r="I639" s="63"/>
      <c r="K639" s="53"/>
    </row>
    <row r="640" spans="9:11" ht="15">
      <c r="I640" s="63"/>
      <c r="K640" s="53"/>
    </row>
    <row r="641" spans="9:11" ht="15">
      <c r="I641" s="63"/>
      <c r="K641" s="53"/>
    </row>
    <row r="642" spans="9:11" ht="15">
      <c r="I642" s="63"/>
      <c r="K642" s="53"/>
    </row>
    <row r="643" spans="9:11" ht="15">
      <c r="I643" s="63"/>
      <c r="K643" s="53"/>
    </row>
    <row r="644" spans="9:11" ht="15">
      <c r="I644" s="63"/>
      <c r="K644" s="53"/>
    </row>
    <row r="645" spans="9:11" ht="15">
      <c r="I645" s="63"/>
      <c r="K645" s="53"/>
    </row>
    <row r="646" spans="9:11" ht="15">
      <c r="I646" s="63"/>
      <c r="K646" s="53"/>
    </row>
    <row r="647" spans="9:11" ht="15">
      <c r="I647" s="63"/>
      <c r="K647" s="53"/>
    </row>
    <row r="648" spans="9:11" ht="15">
      <c r="I648" s="63"/>
      <c r="K648" s="53"/>
    </row>
    <row r="649" spans="9:11" ht="15">
      <c r="I649" s="63"/>
      <c r="K649" s="53"/>
    </row>
    <row r="650" spans="9:11" ht="15">
      <c r="I650" s="63"/>
      <c r="K650" s="53"/>
    </row>
    <row r="651" spans="9:11" ht="15">
      <c r="I651" s="63"/>
      <c r="K651" s="53"/>
    </row>
    <row r="652" spans="9:11" ht="15">
      <c r="I652" s="63"/>
      <c r="K652" s="53"/>
    </row>
    <row r="653" spans="9:11" ht="15">
      <c r="I653" s="63"/>
      <c r="K653" s="53"/>
    </row>
    <row r="654" spans="9:11" ht="15">
      <c r="I654" s="63"/>
      <c r="K654" s="53"/>
    </row>
    <row r="655" spans="9:11" ht="15">
      <c r="I655" s="63"/>
      <c r="K655" s="53"/>
    </row>
    <row r="656" spans="9:11" ht="15">
      <c r="I656" s="63"/>
      <c r="K656" s="53"/>
    </row>
    <row r="657" spans="9:11" ht="15">
      <c r="I657" s="63"/>
      <c r="K657" s="53"/>
    </row>
    <row r="658" spans="9:11" ht="15">
      <c r="I658" s="63"/>
      <c r="K658" s="53"/>
    </row>
    <row r="659" spans="9:11" ht="15">
      <c r="I659" s="63"/>
      <c r="K659" s="53"/>
    </row>
    <row r="660" spans="9:11" ht="15">
      <c r="I660" s="63"/>
      <c r="K660" s="53"/>
    </row>
    <row r="661" spans="9:11" ht="15">
      <c r="I661" s="63"/>
      <c r="K661" s="53"/>
    </row>
    <row r="662" spans="9:11" ht="15">
      <c r="I662" s="63"/>
      <c r="K662" s="53"/>
    </row>
    <row r="663" spans="9:11" ht="15">
      <c r="I663" s="63"/>
      <c r="K663" s="53"/>
    </row>
    <row r="664" spans="9:11" ht="15">
      <c r="I664" s="63"/>
      <c r="K664" s="53"/>
    </row>
    <row r="665" spans="9:11" ht="15">
      <c r="I665" s="63"/>
      <c r="K665" s="53"/>
    </row>
    <row r="666" spans="9:11" ht="15">
      <c r="I666" s="63"/>
      <c r="K666" s="53"/>
    </row>
    <row r="667" spans="9:11" ht="15">
      <c r="I667" s="63"/>
      <c r="K667" s="53"/>
    </row>
    <row r="668" spans="9:11" ht="15">
      <c r="I668" s="63"/>
      <c r="K668" s="53"/>
    </row>
    <row r="669" spans="9:11" ht="15">
      <c r="I669" s="63"/>
      <c r="K669" s="53"/>
    </row>
    <row r="670" spans="9:11" ht="15">
      <c r="I670" s="63"/>
      <c r="K670" s="53"/>
    </row>
    <row r="671" spans="9:11" ht="15">
      <c r="I671" s="63"/>
      <c r="K671" s="53"/>
    </row>
    <row r="672" spans="9:11" ht="15">
      <c r="I672" s="63"/>
      <c r="K672" s="53"/>
    </row>
    <row r="673" spans="9:11" ht="15">
      <c r="I673" s="63"/>
      <c r="K673" s="53"/>
    </row>
    <row r="674" spans="9:11" ht="15">
      <c r="I674" s="63"/>
      <c r="K674" s="53"/>
    </row>
    <row r="675" spans="9:11" ht="15">
      <c r="I675" s="63"/>
      <c r="K675" s="53"/>
    </row>
    <row r="676" spans="9:11" ht="15">
      <c r="I676" s="63"/>
      <c r="K676" s="53"/>
    </row>
    <row r="677" spans="9:11" ht="15">
      <c r="I677" s="63"/>
      <c r="K677" s="53"/>
    </row>
    <row r="678" spans="9:11" ht="15">
      <c r="I678" s="63"/>
      <c r="K678" s="53"/>
    </row>
    <row r="679" spans="9:11" ht="15">
      <c r="I679" s="63"/>
      <c r="K679" s="53"/>
    </row>
    <row r="680" spans="9:11" ht="15">
      <c r="I680" s="63"/>
      <c r="K680" s="53"/>
    </row>
    <row r="681" spans="9:11" ht="15">
      <c r="I681" s="63"/>
      <c r="K681" s="53"/>
    </row>
    <row r="682" spans="9:11" ht="15">
      <c r="I682" s="63"/>
      <c r="K682" s="53"/>
    </row>
    <row r="683" spans="9:11" ht="15">
      <c r="I683" s="63"/>
      <c r="K683" s="53"/>
    </row>
    <row r="684" spans="9:11" ht="15">
      <c r="I684" s="63"/>
      <c r="K684" s="53"/>
    </row>
    <row r="685" spans="9:11" ht="15">
      <c r="I685" s="63"/>
      <c r="K685" s="53"/>
    </row>
    <row r="686" spans="9:11" ht="15">
      <c r="I686" s="63"/>
      <c r="K686" s="53"/>
    </row>
    <row r="687" spans="9:11" ht="15">
      <c r="I687" s="63"/>
      <c r="K687" s="53"/>
    </row>
    <row r="688" spans="9:11" ht="15">
      <c r="I688" s="63"/>
      <c r="K688" s="53"/>
    </row>
    <row r="689" spans="9:11" ht="15">
      <c r="I689" s="63"/>
      <c r="K689" s="53"/>
    </row>
    <row r="690" spans="9:11" ht="15">
      <c r="I690" s="63"/>
      <c r="K690" s="53"/>
    </row>
    <row r="691" spans="9:11" ht="15">
      <c r="I691" s="63"/>
      <c r="K691" s="53"/>
    </row>
    <row r="692" spans="9:11" ht="15">
      <c r="I692" s="63"/>
      <c r="K692" s="53"/>
    </row>
    <row r="693" spans="9:11" ht="15">
      <c r="I693" s="63"/>
      <c r="K693" s="53"/>
    </row>
    <row r="694" spans="9:11" ht="15">
      <c r="I694" s="63"/>
      <c r="K694" s="53"/>
    </row>
    <row r="695" spans="9:11" ht="15">
      <c r="I695" s="63"/>
      <c r="K695" s="53"/>
    </row>
    <row r="696" spans="9:11" ht="15">
      <c r="I696" s="63"/>
      <c r="K696" s="53"/>
    </row>
    <row r="697" spans="9:11" ht="15">
      <c r="I697" s="63"/>
      <c r="K697" s="53"/>
    </row>
    <row r="698" spans="9:11" ht="15">
      <c r="I698" s="63"/>
      <c r="K698" s="53"/>
    </row>
    <row r="699" spans="9:11" ht="15">
      <c r="I699" s="63"/>
      <c r="K699" s="53"/>
    </row>
    <row r="700" spans="9:11" ht="15">
      <c r="I700" s="63"/>
      <c r="K700" s="53"/>
    </row>
    <row r="701" spans="9:11" ht="15">
      <c r="I701" s="63"/>
      <c r="K701" s="53"/>
    </row>
    <row r="702" spans="9:11" ht="15">
      <c r="I702" s="63"/>
      <c r="K702" s="53"/>
    </row>
    <row r="703" spans="9:11" ht="15">
      <c r="I703" s="63"/>
      <c r="K703" s="53"/>
    </row>
    <row r="704" spans="9:11" ht="15">
      <c r="I704" s="63"/>
      <c r="K704" s="53"/>
    </row>
    <row r="705" spans="9:11" ht="15">
      <c r="I705" s="63"/>
      <c r="K705" s="53"/>
    </row>
    <row r="706" spans="9:11" ht="15">
      <c r="I706" s="63"/>
      <c r="K706" s="53"/>
    </row>
    <row r="707" spans="9:11" ht="15">
      <c r="I707" s="63"/>
      <c r="K707" s="53"/>
    </row>
    <row r="708" spans="9:11" ht="15">
      <c r="I708" s="63"/>
      <c r="K708" s="53"/>
    </row>
    <row r="709" spans="9:11" ht="15">
      <c r="I709" s="63"/>
      <c r="K709" s="53"/>
    </row>
    <row r="710" spans="9:11" ht="15">
      <c r="I710" s="63"/>
      <c r="K710" s="53"/>
    </row>
    <row r="711" spans="9:11" ht="15">
      <c r="I711" s="63"/>
      <c r="K711" s="53"/>
    </row>
    <row r="712" spans="9:11" ht="15">
      <c r="I712" s="63"/>
      <c r="K712" s="53"/>
    </row>
    <row r="713" spans="9:11" ht="15">
      <c r="I713" s="63"/>
      <c r="K713" s="53"/>
    </row>
    <row r="714" spans="9:11" ht="15">
      <c r="I714" s="63"/>
      <c r="K714" s="53"/>
    </row>
    <row r="715" spans="9:11" ht="15">
      <c r="I715" s="63"/>
      <c r="K715" s="53"/>
    </row>
    <row r="716" spans="9:11" ht="15">
      <c r="I716" s="63"/>
      <c r="K716" s="53"/>
    </row>
    <row r="717" spans="9:11" ht="15">
      <c r="I717" s="63"/>
      <c r="K717" s="53"/>
    </row>
    <row r="718" spans="9:11" ht="15">
      <c r="I718" s="63"/>
      <c r="K718" s="53"/>
    </row>
    <row r="719" spans="9:11" ht="15">
      <c r="I719" s="63"/>
      <c r="K719" s="53"/>
    </row>
    <row r="720" spans="9:11" ht="15">
      <c r="I720" s="63"/>
      <c r="K720" s="53"/>
    </row>
    <row r="721" spans="9:11" ht="15">
      <c r="I721" s="63"/>
      <c r="K721" s="53"/>
    </row>
    <row r="722" spans="9:11" ht="15">
      <c r="I722" s="63"/>
      <c r="K722" s="53"/>
    </row>
    <row r="723" spans="9:11" ht="15">
      <c r="I723" s="63"/>
      <c r="K723" s="53"/>
    </row>
    <row r="724" spans="9:11" ht="15">
      <c r="I724" s="63"/>
      <c r="K724" s="53"/>
    </row>
    <row r="725" spans="9:11" ht="15">
      <c r="I725" s="63"/>
      <c r="K725" s="53"/>
    </row>
    <row r="726" spans="9:11" ht="15">
      <c r="I726" s="63"/>
      <c r="K726" s="53"/>
    </row>
    <row r="727" spans="9:11" ht="15">
      <c r="I727" s="63"/>
      <c r="K727" s="53"/>
    </row>
    <row r="728" spans="9:11" ht="15">
      <c r="I728" s="63"/>
      <c r="K728" s="53"/>
    </row>
    <row r="729" spans="9:11" ht="15">
      <c r="I729" s="63"/>
      <c r="K729" s="53"/>
    </row>
    <row r="730" spans="9:11" ht="15">
      <c r="I730" s="63"/>
      <c r="K730" s="53"/>
    </row>
    <row r="731" spans="9:11" ht="15">
      <c r="I731" s="63"/>
      <c r="K731" s="53"/>
    </row>
    <row r="732" spans="9:11" ht="15">
      <c r="I732" s="63"/>
      <c r="K732" s="53"/>
    </row>
    <row r="733" spans="9:11" ht="15">
      <c r="I733" s="63"/>
      <c r="K733" s="53"/>
    </row>
    <row r="734" spans="9:11" ht="15">
      <c r="I734" s="63"/>
      <c r="K734" s="53"/>
    </row>
    <row r="735" spans="9:11" ht="15">
      <c r="I735" s="63"/>
      <c r="K735" s="53"/>
    </row>
    <row r="736" spans="9:11" ht="15">
      <c r="I736" s="63"/>
      <c r="K736" s="53"/>
    </row>
    <row r="737" spans="9:11" ht="15">
      <c r="I737" s="63"/>
      <c r="K737" s="53"/>
    </row>
    <row r="738" spans="9:11" ht="15">
      <c r="I738" s="63"/>
      <c r="K738" s="53"/>
    </row>
    <row r="739" spans="9:11" ht="15">
      <c r="I739" s="63"/>
      <c r="K739" s="53"/>
    </row>
    <row r="740" spans="9:11" ht="15">
      <c r="I740" s="63"/>
      <c r="K740" s="53"/>
    </row>
    <row r="741" spans="9:11" ht="15">
      <c r="I741" s="63"/>
      <c r="K741" s="53"/>
    </row>
    <row r="742" spans="9:11" ht="15">
      <c r="I742" s="63"/>
      <c r="K742" s="53"/>
    </row>
    <row r="743" spans="9:11" ht="15">
      <c r="I743" s="63"/>
      <c r="K743" s="53"/>
    </row>
    <row r="744" spans="9:11" ht="15">
      <c r="I744" s="63"/>
      <c r="K744" s="53"/>
    </row>
    <row r="745" spans="9:11" ht="15">
      <c r="I745" s="63"/>
      <c r="K745" s="53"/>
    </row>
    <row r="746" spans="9:11" ht="15">
      <c r="I746" s="63"/>
      <c r="K746" s="53"/>
    </row>
    <row r="747" spans="9:11" ht="15">
      <c r="I747" s="63"/>
      <c r="K747" s="53"/>
    </row>
    <row r="748" spans="9:11" ht="15">
      <c r="I748" s="63"/>
      <c r="K748" s="53"/>
    </row>
    <row r="749" spans="9:11" ht="15">
      <c r="I749" s="63"/>
      <c r="K749" s="53"/>
    </row>
    <row r="750" spans="9:11" ht="15">
      <c r="I750" s="63"/>
      <c r="K750" s="53"/>
    </row>
    <row r="751" spans="9:11" ht="15">
      <c r="I751" s="63"/>
      <c r="K751" s="53"/>
    </row>
    <row r="752" spans="9:11" ht="15">
      <c r="I752" s="63"/>
      <c r="K752" s="53"/>
    </row>
    <row r="753" spans="9:11" ht="15">
      <c r="I753" s="63"/>
      <c r="K753" s="53"/>
    </row>
    <row r="754" spans="9:11" ht="15">
      <c r="I754" s="63"/>
      <c r="K754" s="53"/>
    </row>
    <row r="755" spans="9:11" ht="15">
      <c r="I755" s="63"/>
      <c r="K755" s="53"/>
    </row>
    <row r="756" spans="9:11" ht="15">
      <c r="I756" s="63"/>
      <c r="K756" s="53"/>
    </row>
    <row r="757" spans="9:11" ht="15">
      <c r="I757" s="63"/>
      <c r="K757" s="53"/>
    </row>
    <row r="758" spans="9:11" ht="15">
      <c r="I758" s="63"/>
      <c r="K758" s="53"/>
    </row>
    <row r="759" spans="9:11" ht="15">
      <c r="I759" s="63"/>
      <c r="K759" s="53"/>
    </row>
    <row r="760" spans="9:11" ht="15">
      <c r="I760" s="63"/>
      <c r="K760" s="53"/>
    </row>
    <row r="761" spans="9:11" ht="15">
      <c r="I761" s="63"/>
      <c r="K761" s="53"/>
    </row>
    <row r="762" spans="9:11" ht="15">
      <c r="I762" s="63"/>
      <c r="K762" s="53"/>
    </row>
    <row r="763" spans="9:11" ht="15">
      <c r="I763" s="63"/>
      <c r="K763" s="53"/>
    </row>
    <row r="764" spans="9:11" ht="15">
      <c r="I764" s="63"/>
      <c r="K764" s="53"/>
    </row>
    <row r="765" spans="9:11" ht="15">
      <c r="I765" s="63"/>
      <c r="K765" s="53"/>
    </row>
    <row r="766" spans="9:11" ht="15">
      <c r="I766" s="63"/>
      <c r="K766" s="53"/>
    </row>
    <row r="767" spans="9:11" ht="15">
      <c r="I767" s="63"/>
      <c r="K767" s="53"/>
    </row>
    <row r="768" spans="9:11" ht="15">
      <c r="I768" s="63"/>
      <c r="K768" s="53"/>
    </row>
    <row r="769" spans="9:11" ht="15">
      <c r="I769" s="63"/>
      <c r="K769" s="53"/>
    </row>
    <row r="770" spans="9:11" ht="15">
      <c r="I770" s="63"/>
      <c r="K770" s="53"/>
    </row>
    <row r="771" spans="9:11" ht="15">
      <c r="I771" s="63"/>
      <c r="K771" s="53"/>
    </row>
    <row r="772" spans="9:11" ht="15">
      <c r="I772" s="63"/>
      <c r="K772" s="53"/>
    </row>
    <row r="773" spans="9:11" ht="15">
      <c r="I773" s="63"/>
      <c r="K773" s="53"/>
    </row>
    <row r="774" spans="9:11" ht="15">
      <c r="I774" s="63"/>
      <c r="K774" s="53"/>
    </row>
    <row r="775" spans="9:11" ht="15">
      <c r="I775" s="63"/>
      <c r="K775" s="53"/>
    </row>
    <row r="776" spans="9:11" ht="15">
      <c r="I776" s="63"/>
      <c r="K776" s="53"/>
    </row>
    <row r="777" spans="9:11" ht="15">
      <c r="I777" s="63"/>
      <c r="K777" s="53"/>
    </row>
    <row r="778" spans="9:11" ht="15">
      <c r="I778" s="63"/>
      <c r="K778" s="53"/>
    </row>
    <row r="779" spans="9:11" ht="15">
      <c r="I779" s="63"/>
      <c r="K779" s="53"/>
    </row>
    <row r="780" spans="9:11" ht="15">
      <c r="I780" s="63"/>
      <c r="K780" s="53"/>
    </row>
    <row r="781" spans="9:11" ht="15">
      <c r="I781" s="63"/>
      <c r="K781" s="53"/>
    </row>
    <row r="782" spans="9:11" ht="15">
      <c r="I782" s="63"/>
      <c r="K782" s="53"/>
    </row>
    <row r="783" spans="9:11" ht="15">
      <c r="I783" s="63"/>
      <c r="K783" s="53"/>
    </row>
    <row r="784" spans="9:11" ht="15">
      <c r="I784" s="63"/>
      <c r="K784" s="53"/>
    </row>
    <row r="785" spans="9:11" ht="15">
      <c r="I785" s="63"/>
      <c r="K785" s="53"/>
    </row>
    <row r="786" spans="9:11" ht="15">
      <c r="I786" s="63"/>
      <c r="K786" s="53"/>
    </row>
    <row r="787" spans="9:11" ht="15">
      <c r="I787" s="63"/>
      <c r="K787" s="53"/>
    </row>
    <row r="788" ht="15">
      <c r="K788" s="53"/>
    </row>
    <row r="789" ht="15">
      <c r="K789" s="53"/>
    </row>
    <row r="790" ht="15">
      <c r="K790" s="53"/>
    </row>
    <row r="791" ht="15">
      <c r="K791" s="53"/>
    </row>
    <row r="792" ht="15">
      <c r="K792" s="53"/>
    </row>
    <row r="793" ht="15">
      <c r="K793" s="53"/>
    </row>
    <row r="794" ht="15">
      <c r="K794" s="53"/>
    </row>
    <row r="795" ht="15">
      <c r="K795" s="53"/>
    </row>
    <row r="796" ht="15">
      <c r="K796" s="53"/>
    </row>
    <row r="797" ht="15">
      <c r="K797" s="53"/>
    </row>
    <row r="798" ht="15">
      <c r="K798" s="53"/>
    </row>
    <row r="799" ht="15">
      <c r="K799" s="53"/>
    </row>
    <row r="800" ht="15">
      <c r="K800" s="53"/>
    </row>
    <row r="801" ht="15">
      <c r="K801" s="53"/>
    </row>
    <row r="802" ht="15">
      <c r="K802" s="53"/>
    </row>
    <row r="803" ht="15">
      <c r="K803" s="53"/>
    </row>
    <row r="804" ht="15">
      <c r="K804" s="53"/>
    </row>
    <row r="805" ht="15">
      <c r="K805" s="53"/>
    </row>
    <row r="806" ht="15">
      <c r="K806" s="53"/>
    </row>
    <row r="807" ht="15">
      <c r="K807" s="53"/>
    </row>
    <row r="808" ht="15">
      <c r="K808" s="53"/>
    </row>
    <row r="809" ht="15">
      <c r="K809" s="53"/>
    </row>
    <row r="810" ht="15">
      <c r="K810" s="53"/>
    </row>
    <row r="811" ht="15">
      <c r="K811" s="53"/>
    </row>
    <row r="812" ht="15">
      <c r="K812" s="53"/>
    </row>
    <row r="813" ht="15">
      <c r="K813" s="53"/>
    </row>
    <row r="814" ht="15">
      <c r="K814" s="53"/>
    </row>
    <row r="815" ht="15">
      <c r="K815" s="53"/>
    </row>
    <row r="816" ht="15">
      <c r="K816" s="53"/>
    </row>
    <row r="817" ht="15">
      <c r="K817" s="53"/>
    </row>
    <row r="818" ht="15">
      <c r="K818" s="53"/>
    </row>
    <row r="819" ht="15">
      <c r="K819" s="53"/>
    </row>
    <row r="820" ht="15">
      <c r="K820" s="53"/>
    </row>
    <row r="821" ht="15">
      <c r="K821" s="53"/>
    </row>
    <row r="822" ht="15">
      <c r="K822" s="53"/>
    </row>
    <row r="823" ht="15">
      <c r="K823" s="53"/>
    </row>
    <row r="824" ht="15">
      <c r="K824" s="53"/>
    </row>
    <row r="825" ht="15">
      <c r="K825" s="53"/>
    </row>
    <row r="826" ht="15">
      <c r="K826" s="53"/>
    </row>
    <row r="827" ht="15">
      <c r="K827" s="53"/>
    </row>
    <row r="828" ht="15">
      <c r="K828" s="53"/>
    </row>
    <row r="829" ht="15">
      <c r="K829" s="53"/>
    </row>
    <row r="830" ht="15">
      <c r="K830" s="53"/>
    </row>
    <row r="831" ht="15">
      <c r="K831" s="53"/>
    </row>
    <row r="832" ht="15">
      <c r="K832" s="53"/>
    </row>
    <row r="833" ht="15">
      <c r="K833" s="53"/>
    </row>
    <row r="834" ht="15">
      <c r="K834" s="53"/>
    </row>
    <row r="835" ht="15">
      <c r="K835" s="53"/>
    </row>
    <row r="836" ht="15">
      <c r="K836" s="53"/>
    </row>
    <row r="837" ht="15">
      <c r="K837" s="53"/>
    </row>
    <row r="838" ht="15">
      <c r="K838" s="53"/>
    </row>
    <row r="839" ht="15">
      <c r="K839" s="53"/>
    </row>
    <row r="840" ht="15">
      <c r="K840" s="53"/>
    </row>
    <row r="841" ht="15">
      <c r="K841" s="53"/>
    </row>
    <row r="842" ht="15">
      <c r="K842" s="53"/>
    </row>
    <row r="843" ht="15">
      <c r="K843" s="53"/>
    </row>
    <row r="844" ht="15">
      <c r="K844" s="53"/>
    </row>
    <row r="845" ht="15">
      <c r="K845" s="53"/>
    </row>
    <row r="846" ht="15">
      <c r="K846" s="53"/>
    </row>
    <row r="847" ht="15">
      <c r="K847" s="53"/>
    </row>
    <row r="848" ht="15">
      <c r="K848" s="53"/>
    </row>
    <row r="849" ht="15">
      <c r="K849" s="53"/>
    </row>
    <row r="850" ht="15">
      <c r="K850" s="53"/>
    </row>
    <row r="851" ht="15">
      <c r="K851" s="53"/>
    </row>
    <row r="852" ht="15">
      <c r="K852" s="53"/>
    </row>
    <row r="853" ht="15">
      <c r="K853" s="53"/>
    </row>
    <row r="854" ht="15">
      <c r="K854" s="53"/>
    </row>
    <row r="855" ht="15">
      <c r="K855" s="53"/>
    </row>
    <row r="856" ht="15">
      <c r="K856" s="53"/>
    </row>
    <row r="857" ht="15">
      <c r="K857" s="53"/>
    </row>
    <row r="858" ht="15">
      <c r="K858" s="53"/>
    </row>
    <row r="859" ht="15">
      <c r="K859" s="53"/>
    </row>
    <row r="860" ht="15">
      <c r="K860" s="53"/>
    </row>
    <row r="861" ht="15">
      <c r="K861" s="53"/>
    </row>
    <row r="862" ht="15">
      <c r="K862" s="53"/>
    </row>
    <row r="863" ht="15">
      <c r="K863" s="53"/>
    </row>
    <row r="864" ht="15">
      <c r="K864" s="53"/>
    </row>
    <row r="865" ht="15">
      <c r="K865" s="53"/>
    </row>
    <row r="866" ht="15">
      <c r="K866" s="53"/>
    </row>
    <row r="867" ht="15">
      <c r="K867" s="53"/>
    </row>
    <row r="868" ht="15">
      <c r="K868" s="53"/>
    </row>
    <row r="869" ht="15">
      <c r="K869" s="53"/>
    </row>
    <row r="870" ht="15">
      <c r="K870" s="53"/>
    </row>
    <row r="871" ht="15">
      <c r="K871" s="53"/>
    </row>
    <row r="872" ht="15">
      <c r="K872" s="53"/>
    </row>
    <row r="873" ht="15">
      <c r="K873" s="53"/>
    </row>
    <row r="874" ht="15">
      <c r="K874" s="53"/>
    </row>
    <row r="875" ht="15">
      <c r="K875" s="53"/>
    </row>
    <row r="876" ht="15">
      <c r="K876" s="53"/>
    </row>
    <row r="877" ht="15">
      <c r="K877" s="53"/>
    </row>
    <row r="878" ht="15">
      <c r="K878" s="53"/>
    </row>
    <row r="879" ht="15">
      <c r="K879" s="53"/>
    </row>
    <row r="880" ht="15">
      <c r="K880" s="53"/>
    </row>
    <row r="881" ht="15">
      <c r="K881" s="53"/>
    </row>
    <row r="882" ht="15">
      <c r="K882" s="53"/>
    </row>
    <row r="883" ht="15">
      <c r="K883" s="53"/>
    </row>
    <row r="884" ht="15">
      <c r="K884" s="53"/>
    </row>
    <row r="885" ht="15">
      <c r="K885" s="53"/>
    </row>
    <row r="886" ht="15">
      <c r="K886" s="53"/>
    </row>
    <row r="887" ht="15">
      <c r="K887" s="53"/>
    </row>
    <row r="888" ht="15">
      <c r="K888" s="53"/>
    </row>
    <row r="889" ht="15">
      <c r="K889" s="53"/>
    </row>
    <row r="890" ht="15">
      <c r="K890" s="53"/>
    </row>
    <row r="891" ht="15">
      <c r="K891" s="53"/>
    </row>
    <row r="892" ht="15">
      <c r="K892" s="53"/>
    </row>
    <row r="893" ht="15">
      <c r="K893" s="53"/>
    </row>
    <row r="894" ht="15">
      <c r="K894" s="53"/>
    </row>
    <row r="895" ht="15">
      <c r="K895" s="53"/>
    </row>
    <row r="896" ht="15">
      <c r="K896" s="53"/>
    </row>
    <row r="897" ht="15">
      <c r="K897" s="53"/>
    </row>
    <row r="898" ht="15">
      <c r="K898" s="53"/>
    </row>
    <row r="899" ht="15">
      <c r="K899" s="53"/>
    </row>
    <row r="900" ht="15">
      <c r="K900" s="53"/>
    </row>
    <row r="901" ht="15">
      <c r="K901" s="53"/>
    </row>
    <row r="902" ht="15">
      <c r="K902" s="53"/>
    </row>
    <row r="903" ht="15">
      <c r="K903" s="53"/>
    </row>
    <row r="904" ht="15">
      <c r="K904" s="53"/>
    </row>
    <row r="905" ht="15">
      <c r="K905" s="53"/>
    </row>
    <row r="906" ht="15">
      <c r="K906" s="53"/>
    </row>
    <row r="907" ht="15">
      <c r="K907" s="53"/>
    </row>
    <row r="908" ht="15">
      <c r="K908" s="53"/>
    </row>
    <row r="909" ht="15">
      <c r="K909" s="53"/>
    </row>
    <row r="910" ht="15">
      <c r="K910" s="53"/>
    </row>
    <row r="911" ht="15">
      <c r="K911" s="53"/>
    </row>
    <row r="912" ht="15">
      <c r="K912" s="53"/>
    </row>
    <row r="913" ht="15">
      <c r="K913" s="53"/>
    </row>
    <row r="914" ht="15">
      <c r="K914" s="53"/>
    </row>
    <row r="915" ht="15">
      <c r="K915" s="53"/>
    </row>
    <row r="916" ht="15">
      <c r="K916" s="53"/>
    </row>
    <row r="917" ht="15">
      <c r="K917" s="53"/>
    </row>
    <row r="918" ht="15">
      <c r="K918" s="53"/>
    </row>
    <row r="919" ht="15">
      <c r="K919" s="53"/>
    </row>
    <row r="920" ht="15">
      <c r="K920" s="53"/>
    </row>
    <row r="921" ht="15">
      <c r="K921" s="53"/>
    </row>
    <row r="922" ht="15">
      <c r="K922" s="53"/>
    </row>
    <row r="923" ht="15">
      <c r="K923" s="53"/>
    </row>
    <row r="924" ht="15">
      <c r="K924" s="53"/>
    </row>
    <row r="925" ht="15">
      <c r="K925" s="53"/>
    </row>
    <row r="926" ht="15">
      <c r="K926" s="53"/>
    </row>
    <row r="927" ht="15">
      <c r="K927" s="53"/>
    </row>
    <row r="928" ht="15">
      <c r="K928" s="53"/>
    </row>
    <row r="929" ht="15">
      <c r="K929" s="53"/>
    </row>
    <row r="930" ht="15">
      <c r="K930" s="53"/>
    </row>
    <row r="931" ht="15">
      <c r="K931" s="53"/>
    </row>
    <row r="932" ht="15">
      <c r="K932" s="53"/>
    </row>
    <row r="933" ht="15">
      <c r="K933" s="53"/>
    </row>
    <row r="934" ht="15">
      <c r="K934" s="53"/>
    </row>
    <row r="935" ht="15">
      <c r="K935" s="53"/>
    </row>
    <row r="936" ht="15">
      <c r="K936" s="53"/>
    </row>
    <row r="937" ht="15">
      <c r="K937" s="53"/>
    </row>
    <row r="938" ht="15">
      <c r="K938" s="53"/>
    </row>
    <row r="939" ht="15">
      <c r="K939" s="53"/>
    </row>
    <row r="940" ht="15">
      <c r="K940" s="53"/>
    </row>
    <row r="941" ht="15">
      <c r="K941" s="53"/>
    </row>
    <row r="942" ht="15">
      <c r="K942" s="53"/>
    </row>
    <row r="943" ht="15">
      <c r="K943" s="53"/>
    </row>
    <row r="944" ht="15">
      <c r="K944" s="53"/>
    </row>
    <row r="945" ht="15">
      <c r="K945" s="53"/>
    </row>
    <row r="946" ht="15">
      <c r="K946" s="53"/>
    </row>
    <row r="947" ht="15">
      <c r="K947" s="53"/>
    </row>
    <row r="948" ht="15">
      <c r="K948" s="53"/>
    </row>
    <row r="949" ht="15">
      <c r="K949" s="53"/>
    </row>
    <row r="950" ht="15">
      <c r="K950" s="53"/>
    </row>
    <row r="951" ht="15">
      <c r="K951" s="53"/>
    </row>
    <row r="952" ht="15">
      <c r="K952" s="53"/>
    </row>
    <row r="953" ht="15">
      <c r="K953" s="53"/>
    </row>
    <row r="954" ht="15">
      <c r="K954" s="53"/>
    </row>
    <row r="955" ht="15">
      <c r="K955" s="53"/>
    </row>
    <row r="956" ht="15">
      <c r="K956" s="53"/>
    </row>
    <row r="957" ht="15">
      <c r="K957" s="53"/>
    </row>
    <row r="958" ht="15">
      <c r="K958" s="53"/>
    </row>
    <row r="959" ht="15">
      <c r="K959" s="53"/>
    </row>
    <row r="960" ht="15">
      <c r="K960" s="53"/>
    </row>
    <row r="961" ht="15">
      <c r="K961" s="53"/>
    </row>
    <row r="962" ht="15">
      <c r="K962" s="53"/>
    </row>
    <row r="963" ht="15">
      <c r="K963" s="53"/>
    </row>
    <row r="964" ht="15">
      <c r="K964" s="53"/>
    </row>
    <row r="965" ht="15">
      <c r="K965" s="53"/>
    </row>
    <row r="966" ht="15">
      <c r="K966" s="53"/>
    </row>
    <row r="967" ht="15">
      <c r="K967" s="53"/>
    </row>
    <row r="968" ht="15">
      <c r="K968" s="53"/>
    </row>
    <row r="969" ht="15">
      <c r="K969" s="53"/>
    </row>
    <row r="970" ht="15">
      <c r="K970" s="53"/>
    </row>
    <row r="971" ht="15">
      <c r="K971" s="53"/>
    </row>
    <row r="972" ht="15">
      <c r="K972" s="53"/>
    </row>
    <row r="973" ht="15">
      <c r="K973" s="53"/>
    </row>
    <row r="974" ht="15">
      <c r="K974" s="53"/>
    </row>
    <row r="975" ht="15">
      <c r="K975" s="53"/>
    </row>
    <row r="976" ht="15">
      <c r="K976" s="53"/>
    </row>
    <row r="977" ht="15">
      <c r="K977" s="53"/>
    </row>
    <row r="978" ht="15">
      <c r="K978" s="53"/>
    </row>
    <row r="979" ht="15">
      <c r="K979" s="53"/>
    </row>
    <row r="980" ht="15">
      <c r="K980" s="53"/>
    </row>
    <row r="981" ht="15">
      <c r="K981" s="53"/>
    </row>
    <row r="982" ht="15">
      <c r="K982" s="53"/>
    </row>
    <row r="983" ht="15">
      <c r="K983" s="53"/>
    </row>
    <row r="984" ht="15">
      <c r="K984" s="53"/>
    </row>
    <row r="985" ht="15">
      <c r="K985" s="53"/>
    </row>
    <row r="986" ht="15">
      <c r="K986" s="53"/>
    </row>
    <row r="987" ht="15">
      <c r="K987" s="53"/>
    </row>
    <row r="988" ht="15">
      <c r="K988" s="53"/>
    </row>
    <row r="989" ht="15">
      <c r="K989" s="53"/>
    </row>
    <row r="990" ht="15">
      <c r="K990" s="53"/>
    </row>
    <row r="991" ht="15">
      <c r="K991" s="53"/>
    </row>
    <row r="992" ht="15">
      <c r="K992" s="53"/>
    </row>
    <row r="993" ht="15">
      <c r="K993" s="53"/>
    </row>
    <row r="994" ht="15">
      <c r="K994" s="53"/>
    </row>
    <row r="995" ht="15">
      <c r="K995" s="53"/>
    </row>
    <row r="996" ht="15">
      <c r="K996" s="53"/>
    </row>
    <row r="997" ht="15">
      <c r="K997" s="53"/>
    </row>
    <row r="998" ht="15">
      <c r="K998" s="53"/>
    </row>
    <row r="999" ht="15">
      <c r="K999" s="53"/>
    </row>
    <row r="1000" ht="15">
      <c r="K1000" s="53"/>
    </row>
    <row r="1001" ht="15">
      <c r="K1001" s="53"/>
    </row>
    <row r="1002" ht="15">
      <c r="K1002" s="53"/>
    </row>
    <row r="1003" ht="15">
      <c r="K1003" s="53"/>
    </row>
    <row r="1004" ht="15">
      <c r="K1004" s="53"/>
    </row>
    <row r="1005" ht="15">
      <c r="K1005" s="53"/>
    </row>
    <row r="1006" ht="15">
      <c r="K1006" s="53"/>
    </row>
    <row r="1007" ht="15">
      <c r="K1007" s="53"/>
    </row>
    <row r="1008" ht="15">
      <c r="K1008" s="53"/>
    </row>
    <row r="1009" ht="15">
      <c r="K1009" s="53"/>
    </row>
    <row r="1010" ht="15">
      <c r="K1010" s="53"/>
    </row>
    <row r="1011" ht="15">
      <c r="K1011" s="53"/>
    </row>
    <row r="1012" ht="15">
      <c r="K1012" s="53"/>
    </row>
    <row r="1013" ht="15">
      <c r="K1013" s="53"/>
    </row>
    <row r="1014" ht="15">
      <c r="K1014" s="53"/>
    </row>
    <row r="1015" ht="15">
      <c r="K1015" s="53"/>
    </row>
    <row r="1016" ht="15">
      <c r="K1016" s="53"/>
    </row>
    <row r="1017" ht="15">
      <c r="K1017" s="53"/>
    </row>
    <row r="1018" ht="15">
      <c r="K1018" s="53"/>
    </row>
    <row r="1019" ht="15">
      <c r="K1019" s="53"/>
    </row>
    <row r="1020" ht="15">
      <c r="K1020" s="53"/>
    </row>
    <row r="1021" ht="15">
      <c r="K1021" s="53"/>
    </row>
    <row r="1022" ht="15">
      <c r="K1022" s="53"/>
    </row>
    <row r="1023" ht="15">
      <c r="K1023" s="53"/>
    </row>
    <row r="1024" ht="15">
      <c r="K1024" s="53"/>
    </row>
    <row r="1025" ht="15">
      <c r="K1025" s="53"/>
    </row>
    <row r="1026" ht="15">
      <c r="K1026" s="53"/>
    </row>
    <row r="1027" ht="15">
      <c r="K1027" s="53"/>
    </row>
    <row r="1028" ht="15">
      <c r="K1028" s="53"/>
    </row>
    <row r="1029" ht="15">
      <c r="K1029" s="53"/>
    </row>
    <row r="1030" ht="15">
      <c r="K1030" s="53"/>
    </row>
    <row r="1031" ht="15">
      <c r="K1031" s="53"/>
    </row>
    <row r="1032" ht="15">
      <c r="K1032" s="53"/>
    </row>
    <row r="1033" ht="15">
      <c r="K1033" s="53"/>
    </row>
    <row r="1034" ht="15">
      <c r="K1034" s="53"/>
    </row>
    <row r="1035" ht="15">
      <c r="K1035" s="53"/>
    </row>
    <row r="1036" ht="15">
      <c r="K1036" s="53"/>
    </row>
    <row r="1037" ht="15">
      <c r="K1037" s="53"/>
    </row>
    <row r="1038" ht="15">
      <c r="K1038" s="53"/>
    </row>
    <row r="1039" ht="15">
      <c r="K1039" s="53"/>
    </row>
    <row r="1040" ht="15">
      <c r="K1040" s="53"/>
    </row>
    <row r="1041" ht="15">
      <c r="K1041" s="53"/>
    </row>
    <row r="1042" ht="15">
      <c r="K1042" s="53"/>
    </row>
    <row r="1043" ht="15">
      <c r="K1043" s="53"/>
    </row>
    <row r="1044" ht="15">
      <c r="K1044" s="53"/>
    </row>
    <row r="1045" ht="15">
      <c r="K1045" s="53"/>
    </row>
    <row r="1046" ht="15">
      <c r="K1046" s="53"/>
    </row>
    <row r="1047" ht="15">
      <c r="K1047" s="53"/>
    </row>
    <row r="1048" ht="15">
      <c r="K1048" s="53"/>
    </row>
    <row r="1049" ht="15">
      <c r="K1049" s="53"/>
    </row>
    <row r="1050" ht="15">
      <c r="K1050" s="53"/>
    </row>
    <row r="1051" ht="15">
      <c r="K1051" s="53"/>
    </row>
    <row r="1052" ht="15">
      <c r="K1052" s="53"/>
    </row>
    <row r="1053" ht="15">
      <c r="K1053" s="53"/>
    </row>
    <row r="1054" ht="15">
      <c r="K1054" s="53"/>
    </row>
    <row r="1055" ht="15">
      <c r="K1055" s="53"/>
    </row>
    <row r="1056" ht="15">
      <c r="K1056" s="53"/>
    </row>
    <row r="1057" ht="15">
      <c r="K1057" s="53"/>
    </row>
    <row r="1058" ht="15">
      <c r="K1058" s="53"/>
    </row>
    <row r="1059" ht="15">
      <c r="K1059" s="53"/>
    </row>
    <row r="1060" ht="15">
      <c r="K1060" s="53"/>
    </row>
    <row r="1061" ht="15">
      <c r="K1061" s="53"/>
    </row>
    <row r="1062" ht="15">
      <c r="K1062" s="53"/>
    </row>
    <row r="1063" ht="15">
      <c r="K1063" s="53"/>
    </row>
    <row r="1064" ht="15">
      <c r="K1064" s="53"/>
    </row>
    <row r="1065" ht="15">
      <c r="K1065" s="53"/>
    </row>
    <row r="1066" ht="15">
      <c r="K1066" s="53"/>
    </row>
    <row r="1067" ht="15">
      <c r="K1067" s="53"/>
    </row>
    <row r="1068" ht="15">
      <c r="K1068" s="53"/>
    </row>
    <row r="1069" ht="15">
      <c r="K1069" s="53"/>
    </row>
    <row r="1070" ht="15">
      <c r="K1070" s="53"/>
    </row>
    <row r="1071" ht="15">
      <c r="K1071" s="53"/>
    </row>
    <row r="1072" ht="15">
      <c r="K1072" s="53"/>
    </row>
  </sheetData>
  <printOptions/>
  <pageMargins left="0.75" right="0.75" top="0.2755905511811024" bottom="0.5118110236220472" header="0" footer="0.2362204724409449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K1019"/>
  <sheetViews>
    <sheetView showGridLines="0" tabSelected="1" showOutlineSymbols="0" zoomScale="50" zoomScaleNormal="50" workbookViewId="0" topLeftCell="D380">
      <selection activeCell="AI420" sqref="AI420"/>
    </sheetView>
  </sheetViews>
  <sheetFormatPr defaultColWidth="11.421875" defaultRowHeight="12.75"/>
  <cols>
    <col min="1" max="1" width="15.00390625" style="109" customWidth="1"/>
    <col min="2" max="2" width="14.8515625" style="105" customWidth="1"/>
    <col min="3" max="3" width="70.28125" style="103" customWidth="1"/>
    <col min="4" max="4" width="7.8515625" style="103" customWidth="1"/>
    <col min="5" max="5" width="19.7109375" style="103" customWidth="1"/>
    <col min="6" max="6" width="19.00390625" style="103" customWidth="1"/>
    <col min="7" max="7" width="15.140625" style="103" hidden="1" customWidth="1"/>
    <col min="8" max="8" width="5.140625" style="103" hidden="1" customWidth="1"/>
    <col min="9" max="9" width="15.8515625" style="103" hidden="1" customWidth="1"/>
    <col min="10" max="10" width="4.57421875" style="103" hidden="1" customWidth="1"/>
    <col min="11" max="11" width="13.7109375" style="103" hidden="1" customWidth="1"/>
    <col min="12" max="12" width="4.57421875" style="103" hidden="1" customWidth="1"/>
    <col min="13" max="13" width="17.140625" style="103" hidden="1" customWidth="1"/>
    <col min="14" max="14" width="4.57421875" style="103" hidden="1" customWidth="1"/>
    <col min="15" max="15" width="19.28125" style="103" hidden="1" customWidth="1"/>
    <col min="16" max="16" width="21.28125" style="131" bestFit="1" customWidth="1"/>
    <col min="17" max="17" width="4.57421875" style="103" customWidth="1"/>
    <col min="18" max="20" width="13.7109375" style="103" hidden="1" customWidth="1"/>
    <col min="21" max="21" width="16.57421875" style="103" customWidth="1"/>
    <col min="22" max="22" width="4.57421875" style="103" hidden="1" customWidth="1"/>
    <col min="23" max="23" width="21.421875" style="103" hidden="1" customWidth="1"/>
    <col min="24" max="24" width="13.7109375" style="103" hidden="1" customWidth="1"/>
    <col min="25" max="25" width="18.28125" style="103" hidden="1" customWidth="1"/>
    <col min="26" max="26" width="13.7109375" style="103" hidden="1" customWidth="1"/>
    <col min="27" max="27" width="20.00390625" style="103" customWidth="1"/>
    <col min="28" max="28" width="4.57421875" style="103" customWidth="1"/>
    <col min="29" max="31" width="15.00390625" style="103" hidden="1" customWidth="1"/>
    <col min="32" max="32" width="21.28125" style="103" customWidth="1"/>
    <col min="33" max="33" width="4.57421875" style="103" customWidth="1"/>
    <col min="34" max="34" width="18.8515625" style="109" bestFit="1" customWidth="1"/>
    <col min="35" max="16384" width="10.28125" style="103" customWidth="1"/>
  </cols>
  <sheetData>
    <row r="2" spans="5:37" ht="15.75">
      <c r="E2" s="6" t="s">
        <v>651</v>
      </c>
      <c r="G2" s="6"/>
      <c r="Q2" s="6"/>
      <c r="V2" s="6"/>
      <c r="AH2" s="184" t="s">
        <v>61</v>
      </c>
      <c r="AK2" s="6"/>
    </row>
    <row r="4" spans="4:27" ht="15.75">
      <c r="D4" s="6" t="s">
        <v>24</v>
      </c>
      <c r="F4" s="6"/>
      <c r="P4" s="6"/>
      <c r="R4" s="6"/>
      <c r="S4" s="6"/>
      <c r="T4" s="6"/>
      <c r="U4" s="6"/>
      <c r="X4" s="120"/>
      <c r="Y4" s="120"/>
      <c r="Z4" s="120"/>
      <c r="AA4" s="120"/>
    </row>
    <row r="5" spans="3:4" ht="15.75">
      <c r="C5" s="6"/>
      <c r="D5" s="120"/>
    </row>
    <row r="6" spans="5:34" ht="15.75">
      <c r="E6" s="103" t="s">
        <v>7</v>
      </c>
      <c r="AH6" s="184" t="s">
        <v>62</v>
      </c>
    </row>
    <row r="8" spans="2:34" ht="15">
      <c r="B8" s="17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85"/>
    </row>
    <row r="9" spans="3:34" ht="15">
      <c r="C9" s="104"/>
      <c r="D9" s="133"/>
      <c r="E9" s="133" t="s">
        <v>25</v>
      </c>
      <c r="F9" s="133" t="s">
        <v>43</v>
      </c>
      <c r="G9" s="134" t="s">
        <v>55</v>
      </c>
      <c r="H9" s="133"/>
      <c r="I9" s="134" t="s">
        <v>57</v>
      </c>
      <c r="J9" s="133"/>
      <c r="K9" s="134" t="s">
        <v>58</v>
      </c>
      <c r="L9" s="135"/>
      <c r="M9" s="134" t="s">
        <v>58</v>
      </c>
      <c r="N9" s="135"/>
      <c r="O9" s="157" t="s">
        <v>63</v>
      </c>
      <c r="P9" s="194" t="s">
        <v>55</v>
      </c>
      <c r="Q9" s="133"/>
      <c r="R9" s="132" t="s">
        <v>57</v>
      </c>
      <c r="S9" s="134"/>
      <c r="T9" s="134" t="s">
        <v>66</v>
      </c>
      <c r="U9" s="134" t="s">
        <v>58</v>
      </c>
      <c r="V9" s="133"/>
      <c r="W9" s="134" t="s">
        <v>58</v>
      </c>
      <c r="X9" s="134"/>
      <c r="Y9" s="134" t="s">
        <v>59</v>
      </c>
      <c r="Z9" s="134"/>
      <c r="AA9" s="134" t="s">
        <v>58</v>
      </c>
      <c r="AB9" s="135"/>
      <c r="AC9" s="134" t="s">
        <v>58</v>
      </c>
      <c r="AD9" s="134"/>
      <c r="AE9" s="134" t="s">
        <v>59</v>
      </c>
      <c r="AF9" s="134" t="s">
        <v>58</v>
      </c>
      <c r="AG9" s="135"/>
      <c r="AH9" s="157" t="s">
        <v>63</v>
      </c>
    </row>
    <row r="10" spans="2:34" ht="15">
      <c r="B10" s="105" t="s">
        <v>3</v>
      </c>
      <c r="C10" s="104" t="s">
        <v>11</v>
      </c>
      <c r="D10" s="133"/>
      <c r="E10" s="133"/>
      <c r="F10" s="133"/>
      <c r="G10" s="134"/>
      <c r="H10" s="133"/>
      <c r="I10" s="134" t="s">
        <v>66</v>
      </c>
      <c r="J10" s="133"/>
      <c r="K10" s="134" t="s">
        <v>59</v>
      </c>
      <c r="L10" s="135"/>
      <c r="M10" s="134" t="s">
        <v>59</v>
      </c>
      <c r="N10" s="135"/>
      <c r="O10" s="157" t="s">
        <v>64</v>
      </c>
      <c r="P10" s="194"/>
      <c r="Q10" s="133"/>
      <c r="R10" s="132" t="s">
        <v>66</v>
      </c>
      <c r="S10" s="134"/>
      <c r="T10" s="27">
        <v>2003</v>
      </c>
      <c r="U10" s="134" t="s">
        <v>66</v>
      </c>
      <c r="V10" s="133"/>
      <c r="W10" s="134" t="s">
        <v>59</v>
      </c>
      <c r="X10" s="134"/>
      <c r="Y10" s="134">
        <v>2004</v>
      </c>
      <c r="Z10" s="134"/>
      <c r="AA10" s="134" t="s">
        <v>59</v>
      </c>
      <c r="AB10" s="135"/>
      <c r="AC10" s="134" t="s">
        <v>59</v>
      </c>
      <c r="AD10" s="134"/>
      <c r="AE10" s="134" t="s">
        <v>381</v>
      </c>
      <c r="AF10" s="134" t="s">
        <v>59</v>
      </c>
      <c r="AG10" s="135"/>
      <c r="AH10" s="157" t="s">
        <v>64</v>
      </c>
    </row>
    <row r="11" spans="4:34" ht="15">
      <c r="D11" s="135"/>
      <c r="E11" s="25" t="s">
        <v>26</v>
      </c>
      <c r="F11" s="25" t="s">
        <v>44</v>
      </c>
      <c r="G11" s="134" t="s">
        <v>56</v>
      </c>
      <c r="H11" s="135"/>
      <c r="I11" s="27">
        <v>2003</v>
      </c>
      <c r="J11" s="135"/>
      <c r="K11" s="134">
        <v>2004</v>
      </c>
      <c r="L11" s="135"/>
      <c r="M11" s="134" t="s">
        <v>381</v>
      </c>
      <c r="N11" s="135"/>
      <c r="O11" s="157" t="s">
        <v>95</v>
      </c>
      <c r="P11" s="194" t="s">
        <v>56</v>
      </c>
      <c r="Q11" s="135"/>
      <c r="R11" s="162">
        <v>2003</v>
      </c>
      <c r="S11" s="27"/>
      <c r="T11" s="134" t="s">
        <v>507</v>
      </c>
      <c r="U11" s="27">
        <v>2004</v>
      </c>
      <c r="V11" s="135"/>
      <c r="W11" s="134">
        <v>2004</v>
      </c>
      <c r="X11" s="134"/>
      <c r="Y11" s="134" t="s">
        <v>508</v>
      </c>
      <c r="Z11" s="134"/>
      <c r="AA11" s="134">
        <v>2005</v>
      </c>
      <c r="AB11" s="135"/>
      <c r="AC11" s="134" t="s">
        <v>381</v>
      </c>
      <c r="AD11" s="134"/>
      <c r="AE11" s="24" t="s">
        <v>60</v>
      </c>
      <c r="AF11" s="165" t="s">
        <v>521</v>
      </c>
      <c r="AG11" s="135"/>
      <c r="AH11" s="157" t="s">
        <v>95</v>
      </c>
    </row>
    <row r="12" spans="2:34" ht="15">
      <c r="B12" s="179"/>
      <c r="C12" s="9"/>
      <c r="D12" s="9"/>
      <c r="E12" s="9"/>
      <c r="F12" s="9"/>
      <c r="G12" s="9"/>
      <c r="H12" s="9"/>
      <c r="I12" s="9"/>
      <c r="J12" s="9"/>
      <c r="K12" s="9"/>
      <c r="L12" s="9"/>
      <c r="M12" s="24" t="s">
        <v>60</v>
      </c>
      <c r="N12" s="9"/>
      <c r="O12" s="9"/>
      <c r="P12" s="9"/>
      <c r="Q12" s="9"/>
      <c r="R12" s="136"/>
      <c r="S12" s="9"/>
      <c r="T12" s="9"/>
      <c r="U12" s="9"/>
      <c r="V12" s="9"/>
      <c r="W12" s="9"/>
      <c r="X12" s="9"/>
      <c r="Y12" s="9"/>
      <c r="Z12" s="9"/>
      <c r="AA12" s="9"/>
      <c r="AB12" s="9"/>
      <c r="AC12" s="24" t="s">
        <v>60</v>
      </c>
      <c r="AD12" s="24"/>
      <c r="AE12" s="24" t="s">
        <v>509</v>
      </c>
      <c r="AF12" s="24" t="s">
        <v>60</v>
      </c>
      <c r="AG12" s="9"/>
      <c r="AH12" s="186"/>
    </row>
    <row r="13" spans="2:34" ht="15.75" thickBot="1">
      <c r="B13" s="180"/>
      <c r="C13" s="25"/>
      <c r="D13" s="26"/>
      <c r="E13" s="25"/>
      <c r="F13" s="25"/>
      <c r="G13" s="25"/>
      <c r="H13" s="25"/>
      <c r="I13" s="25"/>
      <c r="J13" s="25"/>
      <c r="K13" s="25"/>
      <c r="L13" s="25"/>
      <c r="M13" s="27"/>
      <c r="N13" s="25"/>
      <c r="O13" s="25"/>
      <c r="P13" s="25"/>
      <c r="Q13" s="25"/>
      <c r="R13" s="137"/>
      <c r="S13" s="25"/>
      <c r="T13" s="25"/>
      <c r="U13" s="25"/>
      <c r="V13" s="25"/>
      <c r="W13" s="25"/>
      <c r="X13" s="25"/>
      <c r="Y13" s="25"/>
      <c r="Z13" s="25"/>
      <c r="AA13" s="167"/>
      <c r="AB13" s="167"/>
      <c r="AC13" s="27"/>
      <c r="AD13" s="27"/>
      <c r="AE13" s="27"/>
      <c r="AF13" s="27"/>
      <c r="AG13" s="25"/>
      <c r="AH13" s="35"/>
    </row>
    <row r="14" spans="2:34" ht="17.25" thickBot="1" thickTop="1">
      <c r="B14" s="181" t="s">
        <v>715</v>
      </c>
      <c r="C14" s="7"/>
      <c r="D14" s="7"/>
      <c r="E14" s="7"/>
      <c r="F14" s="7"/>
      <c r="G14" s="8">
        <f>I14+K14+M14</f>
        <v>4051000</v>
      </c>
      <c r="H14" s="8"/>
      <c r="I14" s="8">
        <f>SUM(I16:I21)</f>
        <v>0</v>
      </c>
      <c r="J14" s="8"/>
      <c r="K14" s="8">
        <f>SUM(K16:K21)</f>
        <v>2051000</v>
      </c>
      <c r="L14" s="8"/>
      <c r="M14" s="8">
        <f>SUM(M16:M21)</f>
        <v>2000000</v>
      </c>
      <c r="N14" s="7"/>
      <c r="O14" s="7"/>
      <c r="P14" s="20">
        <f>U14+AA14+AF14</f>
        <v>3348100</v>
      </c>
      <c r="Q14" s="8"/>
      <c r="R14" s="138">
        <f>SUM(R16:R21)</f>
        <v>0</v>
      </c>
      <c r="S14" s="8"/>
      <c r="T14" s="8">
        <f>SUM(T16:T21)</f>
        <v>0</v>
      </c>
      <c r="U14" s="8">
        <f>SUM(U16:U21)</f>
        <v>0</v>
      </c>
      <c r="V14" s="8"/>
      <c r="W14" s="8">
        <f>SUM(W16:W21)</f>
        <v>2051000</v>
      </c>
      <c r="X14" s="8"/>
      <c r="Y14" s="8">
        <f>SUM(Y16:Y21)</f>
        <v>1695041.3223140496</v>
      </c>
      <c r="Z14" s="8"/>
      <c r="AA14" s="8">
        <f>SUM(AA16:AA21)</f>
        <v>1695200</v>
      </c>
      <c r="AB14" s="8"/>
      <c r="AC14" s="8">
        <f>SUM(AC16:AC21)</f>
        <v>2000000</v>
      </c>
      <c r="AD14" s="8"/>
      <c r="AE14" s="8">
        <f>SUM(AE16:AE21)</f>
        <v>1652892.561983471</v>
      </c>
      <c r="AF14" s="8">
        <f>SUM(AF16:AF21)</f>
        <v>1652900</v>
      </c>
      <c r="AG14" s="7"/>
      <c r="AH14" s="187"/>
    </row>
    <row r="15" spans="4:34" ht="15.75" thickTop="1"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56"/>
      <c r="Q15" s="135"/>
      <c r="R15" s="139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26"/>
    </row>
    <row r="16" spans="1:34" ht="15">
      <c r="A16" s="29" t="s">
        <v>76</v>
      </c>
      <c r="B16" s="105">
        <v>1</v>
      </c>
      <c r="C16" s="104" t="s">
        <v>12</v>
      </c>
      <c r="D16" s="133"/>
      <c r="E16" s="133" t="s">
        <v>27</v>
      </c>
      <c r="F16" s="133" t="s">
        <v>45</v>
      </c>
      <c r="G16" s="112">
        <f>I16+K16+M16</f>
        <v>1000</v>
      </c>
      <c r="H16" s="133"/>
      <c r="I16" s="133">
        <v>0</v>
      </c>
      <c r="J16" s="133"/>
      <c r="K16" s="112">
        <v>1000</v>
      </c>
      <c r="L16" s="133"/>
      <c r="M16" s="133">
        <v>0</v>
      </c>
      <c r="N16" s="133"/>
      <c r="O16" s="171" t="s">
        <v>382</v>
      </c>
      <c r="P16" s="112">
        <f>U16+AA16+AF16</f>
        <v>900</v>
      </c>
      <c r="Q16" s="133"/>
      <c r="R16" s="141">
        <v>0</v>
      </c>
      <c r="S16" s="133"/>
      <c r="T16" s="133">
        <f>R16/1.21</f>
        <v>0</v>
      </c>
      <c r="U16" s="133">
        <f aca="true" t="shared" si="0" ref="U16:U21">CEILING(T16,100)</f>
        <v>0</v>
      </c>
      <c r="V16" s="133"/>
      <c r="W16" s="112">
        <v>1000</v>
      </c>
      <c r="X16" s="112"/>
      <c r="Y16" s="164">
        <f>W16/1.21</f>
        <v>826.4462809917355</v>
      </c>
      <c r="Z16" s="133"/>
      <c r="AA16" s="112">
        <f>CEILING(Y16,100)</f>
        <v>900</v>
      </c>
      <c r="AB16" s="133"/>
      <c r="AC16" s="133">
        <v>0</v>
      </c>
      <c r="AD16" s="133"/>
      <c r="AE16" s="164">
        <f>AC16/1.21</f>
        <v>0</v>
      </c>
      <c r="AF16" s="133">
        <f>CEILING(AE16,100)</f>
        <v>0</v>
      </c>
      <c r="AG16" s="133"/>
      <c r="AH16" s="157">
        <v>2005</v>
      </c>
    </row>
    <row r="17" spans="3:34" ht="15">
      <c r="C17" s="104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12"/>
      <c r="Q17" s="133"/>
      <c r="R17" s="141"/>
      <c r="S17" s="133"/>
      <c r="T17" s="133"/>
      <c r="U17" s="133"/>
      <c r="V17" s="133"/>
      <c r="W17" s="133"/>
      <c r="X17" s="133"/>
      <c r="Y17" s="164"/>
      <c r="Z17" s="133"/>
      <c r="AA17" s="133"/>
      <c r="AB17" s="133"/>
      <c r="AC17" s="133"/>
      <c r="AD17" s="133"/>
      <c r="AE17" s="164"/>
      <c r="AF17" s="133"/>
      <c r="AG17" s="133"/>
      <c r="AH17" s="157"/>
    </row>
    <row r="18" spans="1:34" ht="15">
      <c r="A18" s="29" t="s">
        <v>486</v>
      </c>
      <c r="B18" s="105">
        <v>1</v>
      </c>
      <c r="C18" s="104" t="s">
        <v>485</v>
      </c>
      <c r="D18" s="133"/>
      <c r="E18" s="133" t="s">
        <v>35</v>
      </c>
      <c r="F18" s="133" t="s">
        <v>45</v>
      </c>
      <c r="G18" s="112">
        <f>I18+K18+M18</f>
        <v>4000000</v>
      </c>
      <c r="H18" s="133"/>
      <c r="I18" s="133">
        <v>0</v>
      </c>
      <c r="J18" s="133"/>
      <c r="K18" s="112">
        <v>2000000</v>
      </c>
      <c r="L18" s="133"/>
      <c r="M18" s="112">
        <v>2000000</v>
      </c>
      <c r="N18" s="133"/>
      <c r="O18" s="171" t="s">
        <v>397</v>
      </c>
      <c r="P18" s="112">
        <f>U18+AA18+AF18</f>
        <v>3305800</v>
      </c>
      <c r="Q18" s="133"/>
      <c r="R18" s="141">
        <v>0</v>
      </c>
      <c r="S18" s="133"/>
      <c r="T18" s="133">
        <f>R18/1.21</f>
        <v>0</v>
      </c>
      <c r="U18" s="133">
        <f t="shared" si="0"/>
        <v>0</v>
      </c>
      <c r="V18" s="133"/>
      <c r="W18" s="112">
        <v>2000000</v>
      </c>
      <c r="X18" s="112"/>
      <c r="Y18" s="164">
        <f>W18/1.21</f>
        <v>1652892.561983471</v>
      </c>
      <c r="Z18" s="133"/>
      <c r="AA18" s="112">
        <f>CEILING(Y18,100)</f>
        <v>1652900</v>
      </c>
      <c r="AB18" s="133"/>
      <c r="AC18" s="112">
        <v>2000000</v>
      </c>
      <c r="AD18" s="112"/>
      <c r="AE18" s="164">
        <f>AC18/1.21</f>
        <v>1652892.561983471</v>
      </c>
      <c r="AF18" s="112">
        <f>CEILING(AE18,100)</f>
        <v>1652900</v>
      </c>
      <c r="AG18" s="133"/>
      <c r="AH18" s="157" t="s">
        <v>522</v>
      </c>
    </row>
    <row r="19" spans="3:34" ht="15">
      <c r="C19" s="104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12"/>
      <c r="Q19" s="133"/>
      <c r="R19" s="141"/>
      <c r="S19" s="133"/>
      <c r="T19" s="133"/>
      <c r="U19" s="133"/>
      <c r="V19" s="133"/>
      <c r="W19" s="133"/>
      <c r="X19" s="133"/>
      <c r="Y19" s="164"/>
      <c r="Z19" s="133"/>
      <c r="AA19" s="133"/>
      <c r="AB19" s="133"/>
      <c r="AC19" s="133"/>
      <c r="AD19" s="133"/>
      <c r="AE19" s="164"/>
      <c r="AF19" s="133"/>
      <c r="AG19" s="133"/>
      <c r="AH19" s="157"/>
    </row>
    <row r="20" spans="1:34" ht="15">
      <c r="A20" s="29" t="s">
        <v>77</v>
      </c>
      <c r="B20" s="105">
        <v>1</v>
      </c>
      <c r="C20" s="104" t="s">
        <v>160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12"/>
      <c r="Q20" s="133"/>
      <c r="R20" s="141"/>
      <c r="S20" s="133"/>
      <c r="T20" s="133"/>
      <c r="U20" s="133"/>
      <c r="V20" s="133"/>
      <c r="W20" s="133"/>
      <c r="X20" s="133"/>
      <c r="Y20" s="164"/>
      <c r="Z20" s="133"/>
      <c r="AA20" s="133"/>
      <c r="AB20" s="133"/>
      <c r="AC20" s="133"/>
      <c r="AD20" s="133"/>
      <c r="AE20" s="164"/>
      <c r="AF20" s="133"/>
      <c r="AG20" s="133"/>
      <c r="AH20" s="157"/>
    </row>
    <row r="21" spans="3:34" ht="15">
      <c r="C21" s="104" t="s">
        <v>212</v>
      </c>
      <c r="D21" s="133"/>
      <c r="E21" s="133" t="s">
        <v>27</v>
      </c>
      <c r="F21" s="133" t="s">
        <v>45</v>
      </c>
      <c r="G21" s="112">
        <f>I21+K21+M21</f>
        <v>50000</v>
      </c>
      <c r="H21" s="133"/>
      <c r="I21" s="133">
        <v>0</v>
      </c>
      <c r="J21" s="133"/>
      <c r="K21" s="112">
        <f>50000</f>
        <v>50000</v>
      </c>
      <c r="L21" s="133"/>
      <c r="M21" s="133">
        <v>0</v>
      </c>
      <c r="N21" s="133"/>
      <c r="O21" s="171" t="s">
        <v>382</v>
      </c>
      <c r="P21" s="112">
        <f>U21+AA21+AF21</f>
        <v>41400</v>
      </c>
      <c r="Q21" s="133"/>
      <c r="R21" s="141">
        <v>0</v>
      </c>
      <c r="S21" s="133"/>
      <c r="T21" s="133">
        <f>R21/1.21</f>
        <v>0</v>
      </c>
      <c r="U21" s="133">
        <f t="shared" si="0"/>
        <v>0</v>
      </c>
      <c r="V21" s="133"/>
      <c r="W21" s="112">
        <f>50000</f>
        <v>50000</v>
      </c>
      <c r="X21" s="112"/>
      <c r="Y21" s="164">
        <f>W21/1.21</f>
        <v>41322.31404958678</v>
      </c>
      <c r="Z21" s="133"/>
      <c r="AA21" s="112">
        <f>CEILING(Y21,100)</f>
        <v>41400</v>
      </c>
      <c r="AB21" s="133"/>
      <c r="AC21" s="133">
        <v>0</v>
      </c>
      <c r="AD21" s="133"/>
      <c r="AE21" s="164">
        <f>AC21/1.21</f>
        <v>0</v>
      </c>
      <c r="AF21" s="133">
        <f>CEILING(AE21,100)</f>
        <v>0</v>
      </c>
      <c r="AG21" s="133"/>
      <c r="AH21" s="157">
        <v>2005</v>
      </c>
    </row>
    <row r="22" spans="3:34" ht="15.75" thickBot="1">
      <c r="C22" s="104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12"/>
      <c r="Q22" s="133"/>
      <c r="R22" s="141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57"/>
    </row>
    <row r="23" spans="1:34" ht="17.25" thickBot="1" thickTop="1">
      <c r="A23" s="210"/>
      <c r="B23" s="198" t="s">
        <v>714</v>
      </c>
      <c r="C23" s="199"/>
      <c r="D23" s="199"/>
      <c r="E23" s="199"/>
      <c r="F23" s="199"/>
      <c r="G23" s="204">
        <f>I23+K23+M23</f>
        <v>63804000</v>
      </c>
      <c r="H23" s="199"/>
      <c r="I23" s="204">
        <f>SUM(I25:I121)</f>
        <v>0</v>
      </c>
      <c r="J23" s="199"/>
      <c r="K23" s="204">
        <f>SUM(K25:K121)</f>
        <v>5974000</v>
      </c>
      <c r="L23" s="199"/>
      <c r="M23" s="204">
        <f>SUM(M25:M121)</f>
        <v>57830000</v>
      </c>
      <c r="N23" s="199"/>
      <c r="O23" s="199"/>
      <c r="P23" s="204">
        <f>U23+AA23+AF23</f>
        <v>120162130</v>
      </c>
      <c r="Q23" s="199"/>
      <c r="R23" s="216">
        <f>SUM(R25:R121)</f>
        <v>0</v>
      </c>
      <c r="S23" s="204"/>
      <c r="T23" s="204">
        <f>SUM(T25:T121)</f>
        <v>0</v>
      </c>
      <c r="U23" s="204">
        <f>SUM(U25:U121)</f>
        <v>0</v>
      </c>
      <c r="V23" s="204"/>
      <c r="W23" s="204">
        <f>SUM(W25:W121)</f>
        <v>4005500</v>
      </c>
      <c r="X23" s="204"/>
      <c r="Y23" s="204">
        <f>SUM(Y25:Y121)</f>
        <v>2997107.4380165297</v>
      </c>
      <c r="Z23" s="204"/>
      <c r="AA23" s="204">
        <f>SUM(AA25:AA121)</f>
        <v>4578330</v>
      </c>
      <c r="AB23" s="204"/>
      <c r="AC23" s="204">
        <f>SUM(AC25:AC121)</f>
        <v>57830000</v>
      </c>
      <c r="AD23" s="204"/>
      <c r="AE23" s="204">
        <f>SUM(AE25:AE121)</f>
        <v>47793388.42975207</v>
      </c>
      <c r="AF23" s="204">
        <f>SUM(AF25:AF121)</f>
        <v>115583800</v>
      </c>
      <c r="AG23" s="199"/>
      <c r="AH23" s="217"/>
    </row>
    <row r="24" spans="1:34" ht="15.75" thickTop="1">
      <c r="A24" s="210"/>
      <c r="B24" s="218"/>
      <c r="C24" s="219"/>
      <c r="D24" s="220"/>
      <c r="E24" s="219"/>
      <c r="F24" s="219"/>
      <c r="G24" s="127"/>
      <c r="H24" s="127"/>
      <c r="I24" s="127"/>
      <c r="J24" s="127"/>
      <c r="K24" s="127"/>
      <c r="L24" s="219"/>
      <c r="M24" s="219"/>
      <c r="N24" s="219"/>
      <c r="O24" s="219"/>
      <c r="P24" s="127"/>
      <c r="Q24" s="127"/>
      <c r="R24" s="221"/>
      <c r="S24" s="127"/>
      <c r="T24" s="127"/>
      <c r="U24" s="127"/>
      <c r="V24" s="127"/>
      <c r="W24" s="127"/>
      <c r="X24" s="127"/>
      <c r="Y24" s="127"/>
      <c r="Z24" s="127"/>
      <c r="AA24" s="127"/>
      <c r="AB24" s="220"/>
      <c r="AC24" s="219"/>
      <c r="AD24" s="219"/>
      <c r="AE24" s="127"/>
      <c r="AF24" s="127"/>
      <c r="AG24" s="219"/>
      <c r="AH24" s="222"/>
    </row>
    <row r="25" spans="1:34" ht="15">
      <c r="A25" s="208" t="s">
        <v>68</v>
      </c>
      <c r="B25" s="119">
        <v>2</v>
      </c>
      <c r="C25" s="117" t="s">
        <v>12</v>
      </c>
      <c r="D25" s="155"/>
      <c r="E25" s="155" t="s">
        <v>27</v>
      </c>
      <c r="F25" s="155" t="s">
        <v>45</v>
      </c>
      <c r="G25" s="127">
        <f>I25+K25+M25</f>
        <v>1000</v>
      </c>
      <c r="H25" s="127"/>
      <c r="I25" s="127">
        <v>0</v>
      </c>
      <c r="J25" s="127"/>
      <c r="K25" s="127">
        <v>1000</v>
      </c>
      <c r="L25" s="127"/>
      <c r="M25" s="155">
        <v>0</v>
      </c>
      <c r="N25" s="155"/>
      <c r="O25" s="209" t="s">
        <v>397</v>
      </c>
      <c r="P25" s="127">
        <f>U25+AA25+AF25</f>
        <v>900</v>
      </c>
      <c r="Q25" s="127"/>
      <c r="R25" s="221">
        <v>0</v>
      </c>
      <c r="S25" s="127"/>
      <c r="T25" s="155">
        <f>R25/1.21</f>
        <v>0</v>
      </c>
      <c r="U25" s="127">
        <f>CEILING(T25,100)</f>
        <v>0</v>
      </c>
      <c r="V25" s="127"/>
      <c r="W25" s="127">
        <v>1000</v>
      </c>
      <c r="X25" s="127"/>
      <c r="Y25" s="127">
        <f>W25/1.21</f>
        <v>826.4462809917355</v>
      </c>
      <c r="Z25" s="127"/>
      <c r="AA25" s="127">
        <f>CEILING(Y25,100)</f>
        <v>900</v>
      </c>
      <c r="AB25" s="127"/>
      <c r="AC25" s="127">
        <v>0</v>
      </c>
      <c r="AD25" s="127"/>
      <c r="AE25" s="127">
        <f>AC25/1.21</f>
        <v>0</v>
      </c>
      <c r="AF25" s="127">
        <f>CEILING(AE25,100)</f>
        <v>0</v>
      </c>
      <c r="AG25" s="155"/>
      <c r="AH25" s="172" t="s">
        <v>523</v>
      </c>
    </row>
    <row r="26" spans="1:34" ht="15">
      <c r="A26" s="223"/>
      <c r="B26" s="119"/>
      <c r="C26" s="117"/>
      <c r="D26" s="155"/>
      <c r="E26" s="155"/>
      <c r="F26" s="155"/>
      <c r="G26" s="127"/>
      <c r="H26" s="127"/>
      <c r="I26" s="127"/>
      <c r="J26" s="127"/>
      <c r="K26" s="127"/>
      <c r="L26" s="127"/>
      <c r="M26" s="127"/>
      <c r="N26" s="155"/>
      <c r="O26" s="155"/>
      <c r="P26" s="127"/>
      <c r="Q26" s="127"/>
      <c r="R26" s="221"/>
      <c r="S26" s="127"/>
      <c r="T26" s="155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55"/>
      <c r="AH26" s="158"/>
    </row>
    <row r="27" spans="1:34" ht="15">
      <c r="A27" s="208" t="s">
        <v>217</v>
      </c>
      <c r="B27" s="119">
        <v>2</v>
      </c>
      <c r="C27" s="117" t="s">
        <v>227</v>
      </c>
      <c r="D27" s="155"/>
      <c r="E27" s="155"/>
      <c r="F27" s="155"/>
      <c r="G27" s="127"/>
      <c r="H27" s="127"/>
      <c r="I27" s="127"/>
      <c r="J27" s="127"/>
      <c r="K27" s="127"/>
      <c r="L27" s="127"/>
      <c r="M27" s="127"/>
      <c r="N27" s="155"/>
      <c r="O27" s="209"/>
      <c r="P27" s="127"/>
      <c r="Q27" s="127"/>
      <c r="R27" s="221"/>
      <c r="S27" s="127"/>
      <c r="T27" s="155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55"/>
      <c r="AH27" s="172"/>
    </row>
    <row r="28" spans="1:34" ht="15">
      <c r="A28" s="208"/>
      <c r="B28" s="119"/>
      <c r="C28" s="117" t="s">
        <v>228</v>
      </c>
      <c r="D28" s="155"/>
      <c r="E28" s="155" t="s">
        <v>29</v>
      </c>
      <c r="F28" s="155" t="s">
        <v>46</v>
      </c>
      <c r="G28" s="127">
        <f>I28+K28+M28</f>
        <v>1500000</v>
      </c>
      <c r="H28" s="127"/>
      <c r="I28" s="127">
        <v>0</v>
      </c>
      <c r="J28" s="127"/>
      <c r="K28" s="127">
        <v>500000</v>
      </c>
      <c r="L28" s="127"/>
      <c r="M28" s="127">
        <v>1000000</v>
      </c>
      <c r="N28" s="155"/>
      <c r="O28" s="209" t="s">
        <v>397</v>
      </c>
      <c r="P28" s="127">
        <f>U28+AA28+AF28</f>
        <v>1120700</v>
      </c>
      <c r="Q28" s="127"/>
      <c r="R28" s="221">
        <v>0</v>
      </c>
      <c r="S28" s="127"/>
      <c r="T28" s="155">
        <f>R28/1.21</f>
        <v>0</v>
      </c>
      <c r="U28" s="127">
        <f>CEILING(T28,100)</f>
        <v>0</v>
      </c>
      <c r="V28" s="127"/>
      <c r="W28" s="127">
        <v>150000</v>
      </c>
      <c r="X28" s="127"/>
      <c r="Y28" s="127">
        <f>W28/1.21</f>
        <v>123966.94214876034</v>
      </c>
      <c r="Z28" s="127"/>
      <c r="AA28" s="127">
        <f>CEILING(Y28,100)</f>
        <v>124000</v>
      </c>
      <c r="AB28" s="127"/>
      <c r="AC28" s="127">
        <v>1000000</v>
      </c>
      <c r="AD28" s="127"/>
      <c r="AE28" s="127">
        <f>AC28/1.21</f>
        <v>826446.2809917355</v>
      </c>
      <c r="AF28" s="127">
        <v>996700</v>
      </c>
      <c r="AG28" s="155"/>
      <c r="AH28" s="172" t="s">
        <v>522</v>
      </c>
    </row>
    <row r="29" spans="1:34" ht="15">
      <c r="A29" s="208"/>
      <c r="B29" s="119"/>
      <c r="C29" s="117"/>
      <c r="D29" s="155"/>
      <c r="E29" s="155"/>
      <c r="F29" s="155"/>
      <c r="G29" s="127"/>
      <c r="H29" s="127"/>
      <c r="I29" s="127"/>
      <c r="J29" s="127"/>
      <c r="K29" s="127"/>
      <c r="L29" s="127"/>
      <c r="M29" s="127"/>
      <c r="N29" s="155"/>
      <c r="O29" s="155"/>
      <c r="P29" s="127"/>
      <c r="Q29" s="127"/>
      <c r="R29" s="221"/>
      <c r="S29" s="127"/>
      <c r="T29" s="155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55"/>
      <c r="AH29" s="158"/>
    </row>
    <row r="30" spans="1:34" ht="15">
      <c r="A30" s="118" t="s">
        <v>87</v>
      </c>
      <c r="B30" s="119">
        <v>2</v>
      </c>
      <c r="C30" s="117" t="s">
        <v>200</v>
      </c>
      <c r="D30" s="155"/>
      <c r="E30" s="155"/>
      <c r="F30" s="127"/>
      <c r="G30" s="127"/>
      <c r="H30" s="127"/>
      <c r="I30" s="127"/>
      <c r="J30" s="127"/>
      <c r="K30" s="127"/>
      <c r="L30" s="127"/>
      <c r="M30" s="127"/>
      <c r="N30" s="127"/>
      <c r="O30" s="155"/>
      <c r="P30" s="127"/>
      <c r="Q30" s="127"/>
      <c r="R30" s="221"/>
      <c r="S30" s="127"/>
      <c r="T30" s="155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58"/>
    </row>
    <row r="31" spans="1:34" ht="15">
      <c r="A31" s="118"/>
      <c r="B31" s="119"/>
      <c r="C31" s="117" t="s">
        <v>301</v>
      </c>
      <c r="D31" s="155"/>
      <c r="E31" s="155"/>
      <c r="F31" s="127"/>
      <c r="G31" s="127"/>
      <c r="H31" s="127"/>
      <c r="I31" s="127"/>
      <c r="J31" s="127"/>
      <c r="K31" s="127"/>
      <c r="L31" s="127"/>
      <c r="M31" s="127"/>
      <c r="N31" s="127"/>
      <c r="O31" s="155"/>
      <c r="P31" s="127"/>
      <c r="Q31" s="127"/>
      <c r="R31" s="221"/>
      <c r="S31" s="127"/>
      <c r="T31" s="155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58"/>
    </row>
    <row r="32" spans="1:34" ht="15">
      <c r="A32" s="118"/>
      <c r="B32" s="119"/>
      <c r="C32" s="117" t="s">
        <v>219</v>
      </c>
      <c r="D32" s="224"/>
      <c r="E32" s="155" t="s">
        <v>29</v>
      </c>
      <c r="F32" s="155" t="s">
        <v>46</v>
      </c>
      <c r="G32" s="127">
        <f>I32+K32+M32</f>
        <v>3000000</v>
      </c>
      <c r="H32" s="127"/>
      <c r="I32" s="127">
        <v>0</v>
      </c>
      <c r="J32" s="127"/>
      <c r="K32" s="127">
        <v>500000</v>
      </c>
      <c r="L32" s="127"/>
      <c r="M32" s="127">
        <v>2500000</v>
      </c>
      <c r="N32" s="127"/>
      <c r="O32" s="209" t="s">
        <v>397</v>
      </c>
      <c r="P32" s="127">
        <f>U32+AA32+AF32</f>
        <v>3450000</v>
      </c>
      <c r="Q32" s="127"/>
      <c r="R32" s="221">
        <v>0</v>
      </c>
      <c r="S32" s="127"/>
      <c r="T32" s="155">
        <f>R32/1.21</f>
        <v>0</v>
      </c>
      <c r="U32" s="127">
        <f>CEILING(T32,100)</f>
        <v>0</v>
      </c>
      <c r="V32" s="127"/>
      <c r="W32" s="127">
        <v>500000</v>
      </c>
      <c r="X32" s="127"/>
      <c r="Y32" s="127">
        <f>W32/1.21</f>
        <v>413223.14049586776</v>
      </c>
      <c r="Z32" s="127"/>
      <c r="AA32" s="127">
        <f>CEILING(Y32,100)</f>
        <v>413300</v>
      </c>
      <c r="AB32" s="127"/>
      <c r="AC32" s="127">
        <v>2500000</v>
      </c>
      <c r="AD32" s="127"/>
      <c r="AE32" s="127">
        <f>AC32/1.21</f>
        <v>2066115.702479339</v>
      </c>
      <c r="AF32" s="127">
        <v>3036700</v>
      </c>
      <c r="AG32" s="127"/>
      <c r="AH32" s="172" t="s">
        <v>522</v>
      </c>
    </row>
    <row r="33" spans="1:34" ht="15">
      <c r="A33" s="118"/>
      <c r="B33" s="119"/>
      <c r="C33" s="117" t="s">
        <v>220</v>
      </c>
      <c r="D33" s="224"/>
      <c r="E33" s="155"/>
      <c r="F33" s="155"/>
      <c r="G33" s="127"/>
      <c r="H33" s="127"/>
      <c r="I33" s="127"/>
      <c r="J33" s="127"/>
      <c r="K33" s="127"/>
      <c r="L33" s="127"/>
      <c r="M33" s="127"/>
      <c r="N33" s="127"/>
      <c r="O33" s="155"/>
      <c r="P33" s="127"/>
      <c r="Q33" s="127"/>
      <c r="R33" s="221"/>
      <c r="S33" s="127"/>
      <c r="T33" s="155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58"/>
    </row>
    <row r="34" spans="1:34" ht="15">
      <c r="A34" s="118"/>
      <c r="B34" s="119"/>
      <c r="C34" s="117"/>
      <c r="D34" s="155"/>
      <c r="E34" s="155"/>
      <c r="F34" s="15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221"/>
      <c r="S34" s="127"/>
      <c r="T34" s="155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8"/>
    </row>
    <row r="35" spans="1:34" ht="15">
      <c r="A35" s="118" t="s">
        <v>129</v>
      </c>
      <c r="B35" s="119">
        <v>2</v>
      </c>
      <c r="C35" s="117" t="s">
        <v>89</v>
      </c>
      <c r="D35" s="155"/>
      <c r="E35" s="155"/>
      <c r="F35" s="15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221"/>
      <c r="S35" s="127"/>
      <c r="T35" s="155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8"/>
    </row>
    <row r="36" spans="1:34" ht="15">
      <c r="A36" s="118"/>
      <c r="B36" s="119"/>
      <c r="C36" s="117" t="s">
        <v>198</v>
      </c>
      <c r="D36" s="155"/>
      <c r="E36" s="155"/>
      <c r="F36" s="155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221"/>
      <c r="S36" s="127"/>
      <c r="T36" s="155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8"/>
    </row>
    <row r="37" spans="1:34" ht="15">
      <c r="A37" s="118"/>
      <c r="B37" s="119"/>
      <c r="C37" s="117" t="s">
        <v>199</v>
      </c>
      <c r="D37" s="155"/>
      <c r="E37" s="155" t="s">
        <v>27</v>
      </c>
      <c r="F37" s="155" t="s">
        <v>45</v>
      </c>
      <c r="G37" s="127">
        <f>I37+K37+M37</f>
        <v>2000000</v>
      </c>
      <c r="H37" s="127"/>
      <c r="I37" s="127">
        <v>0</v>
      </c>
      <c r="J37" s="127"/>
      <c r="K37" s="127">
        <v>100000</v>
      </c>
      <c r="L37" s="127"/>
      <c r="M37" s="127">
        <v>1900000</v>
      </c>
      <c r="N37" s="127"/>
      <c r="O37" s="209" t="s">
        <v>397</v>
      </c>
      <c r="P37" s="127">
        <f>U37+AA37+AF37</f>
        <v>1653000</v>
      </c>
      <c r="Q37" s="127"/>
      <c r="R37" s="221">
        <v>0</v>
      </c>
      <c r="S37" s="127"/>
      <c r="T37" s="155">
        <f>R37/1.21</f>
        <v>0</v>
      </c>
      <c r="U37" s="127">
        <f>CEILING(T37,100)</f>
        <v>0</v>
      </c>
      <c r="V37" s="127"/>
      <c r="W37" s="127">
        <v>100000</v>
      </c>
      <c r="X37" s="127"/>
      <c r="Y37" s="127">
        <f>W37/1.21</f>
        <v>82644.62809917355</v>
      </c>
      <c r="Z37" s="127"/>
      <c r="AA37" s="127">
        <f>CEILING(Y37,100)</f>
        <v>82700</v>
      </c>
      <c r="AB37" s="127"/>
      <c r="AC37" s="127">
        <v>1900000</v>
      </c>
      <c r="AD37" s="127"/>
      <c r="AE37" s="127">
        <f>AC37/1.21</f>
        <v>1570247.9338842975</v>
      </c>
      <c r="AF37" s="127">
        <f>CEILING(AE37,100)</f>
        <v>1570300</v>
      </c>
      <c r="AG37" s="127"/>
      <c r="AH37" s="172" t="s">
        <v>522</v>
      </c>
    </row>
    <row r="38" spans="1:34" ht="15">
      <c r="A38" s="208"/>
      <c r="B38" s="119"/>
      <c r="C38" s="117"/>
      <c r="D38" s="155"/>
      <c r="E38" s="155"/>
      <c r="F38" s="155"/>
      <c r="G38" s="127"/>
      <c r="H38" s="127"/>
      <c r="I38" s="127"/>
      <c r="J38" s="127"/>
      <c r="K38" s="127"/>
      <c r="L38" s="127"/>
      <c r="M38" s="127"/>
      <c r="N38" s="155"/>
      <c r="O38" s="155"/>
      <c r="P38" s="127"/>
      <c r="Q38" s="127"/>
      <c r="R38" s="221"/>
      <c r="S38" s="127"/>
      <c r="T38" s="155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55"/>
      <c r="AH38" s="158"/>
    </row>
    <row r="39" spans="1:34" ht="15">
      <c r="A39" s="208" t="s">
        <v>69</v>
      </c>
      <c r="B39" s="119">
        <v>2</v>
      </c>
      <c r="C39" s="117" t="s">
        <v>13</v>
      </c>
      <c r="D39" s="155"/>
      <c r="E39" s="155"/>
      <c r="F39" s="155"/>
      <c r="G39" s="127"/>
      <c r="H39" s="127"/>
      <c r="I39" s="127"/>
      <c r="J39" s="127"/>
      <c r="K39" s="127"/>
      <c r="L39" s="127"/>
      <c r="M39" s="127"/>
      <c r="N39" s="155"/>
      <c r="O39" s="155"/>
      <c r="P39" s="127"/>
      <c r="Q39" s="127"/>
      <c r="R39" s="221"/>
      <c r="S39" s="127"/>
      <c r="T39" s="155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55"/>
      <c r="AH39" s="158"/>
    </row>
    <row r="40" spans="1:34" ht="15">
      <c r="A40" s="208"/>
      <c r="B40" s="119"/>
      <c r="C40" s="117" t="s">
        <v>14</v>
      </c>
      <c r="D40" s="155"/>
      <c r="E40" s="155" t="s">
        <v>27</v>
      </c>
      <c r="F40" s="155" t="s">
        <v>45</v>
      </c>
      <c r="G40" s="127">
        <f>I40+K40+M40</f>
        <v>1900000</v>
      </c>
      <c r="H40" s="127"/>
      <c r="I40" s="127">
        <v>0</v>
      </c>
      <c r="J40" s="127"/>
      <c r="K40" s="127">
        <v>100000</v>
      </c>
      <c r="L40" s="127"/>
      <c r="M40" s="127">
        <v>1800000</v>
      </c>
      <c r="N40" s="155"/>
      <c r="O40" s="209" t="s">
        <v>397</v>
      </c>
      <c r="P40" s="127">
        <f>U40+AA40+AF40</f>
        <v>500000</v>
      </c>
      <c r="Q40" s="127"/>
      <c r="R40" s="221">
        <v>0</v>
      </c>
      <c r="S40" s="127"/>
      <c r="T40" s="155">
        <f>R40/1.21</f>
        <v>0</v>
      </c>
      <c r="U40" s="127">
        <f>CEILING(T40,100)</f>
        <v>0</v>
      </c>
      <c r="V40" s="127"/>
      <c r="W40" s="127">
        <v>100000</v>
      </c>
      <c r="X40" s="127"/>
      <c r="Y40" s="127">
        <f>W40/1.21</f>
        <v>82644.62809917355</v>
      </c>
      <c r="Z40" s="127"/>
      <c r="AA40" s="127">
        <f>CEILING(Y40,100)</f>
        <v>82700</v>
      </c>
      <c r="AB40" s="127"/>
      <c r="AC40" s="127">
        <v>1800000</v>
      </c>
      <c r="AD40" s="127"/>
      <c r="AE40" s="127">
        <f>AC40/1.21</f>
        <v>1487603.305785124</v>
      </c>
      <c r="AF40" s="127">
        <v>417300</v>
      </c>
      <c r="AG40" s="155"/>
      <c r="AH40" s="172" t="s">
        <v>522</v>
      </c>
    </row>
    <row r="41" spans="1:34" ht="15">
      <c r="A41" s="208"/>
      <c r="B41" s="119"/>
      <c r="C41" s="117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27"/>
      <c r="Q41" s="155"/>
      <c r="R41" s="225"/>
      <c r="S41" s="155"/>
      <c r="T41" s="155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55"/>
      <c r="AH41" s="158"/>
    </row>
    <row r="42" spans="1:34" ht="15">
      <c r="A42" s="226" t="s">
        <v>143</v>
      </c>
      <c r="B42" s="119">
        <v>2</v>
      </c>
      <c r="C42" s="117" t="s">
        <v>306</v>
      </c>
      <c r="D42" s="155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10"/>
    </row>
    <row r="43" spans="1:34" ht="15">
      <c r="A43" s="208"/>
      <c r="B43" s="119"/>
      <c r="C43" s="117" t="s">
        <v>305</v>
      </c>
      <c r="D43" s="155"/>
      <c r="E43" s="155" t="s">
        <v>35</v>
      </c>
      <c r="F43" s="155" t="s">
        <v>45</v>
      </c>
      <c r="G43" s="127">
        <f>I43+K43+M43</f>
        <v>500000</v>
      </c>
      <c r="H43" s="155"/>
      <c r="I43" s="155">
        <v>0</v>
      </c>
      <c r="J43" s="155"/>
      <c r="K43" s="127">
        <v>100000</v>
      </c>
      <c r="L43" s="127"/>
      <c r="M43" s="127">
        <v>400000</v>
      </c>
      <c r="N43" s="155"/>
      <c r="O43" s="209" t="s">
        <v>397</v>
      </c>
      <c r="P43" s="127">
        <f>U43+AA43+AF43</f>
        <v>450000</v>
      </c>
      <c r="Q43" s="155"/>
      <c r="R43" s="225">
        <v>0</v>
      </c>
      <c r="S43" s="155"/>
      <c r="T43" s="155">
        <f>R43/1.21</f>
        <v>0</v>
      </c>
      <c r="U43" s="127">
        <f>CEILING(T43,100)</f>
        <v>0</v>
      </c>
      <c r="V43" s="127"/>
      <c r="W43" s="127">
        <v>100000</v>
      </c>
      <c r="X43" s="127"/>
      <c r="Y43" s="127">
        <f>W43/1.21</f>
        <v>82644.62809917355</v>
      </c>
      <c r="Z43" s="127"/>
      <c r="AA43" s="127">
        <f>CEILING(Y43,100)</f>
        <v>82700</v>
      </c>
      <c r="AB43" s="127"/>
      <c r="AC43" s="127">
        <v>400000</v>
      </c>
      <c r="AD43" s="127"/>
      <c r="AE43" s="127">
        <f>AC43/1.21</f>
        <v>330578.5123966942</v>
      </c>
      <c r="AF43" s="127">
        <v>367300</v>
      </c>
      <c r="AG43" s="155"/>
      <c r="AH43" s="172" t="s">
        <v>522</v>
      </c>
    </row>
    <row r="44" spans="1:34" ht="15">
      <c r="A44" s="208"/>
      <c r="B44" s="119"/>
      <c r="C44" s="117"/>
      <c r="D44" s="155"/>
      <c r="E44" s="155"/>
      <c r="F44" s="155"/>
      <c r="G44" s="155"/>
      <c r="H44" s="155"/>
      <c r="I44" s="155"/>
      <c r="J44" s="155"/>
      <c r="K44" s="127"/>
      <c r="L44" s="127"/>
      <c r="M44" s="127"/>
      <c r="N44" s="155"/>
      <c r="O44" s="155"/>
      <c r="P44" s="127"/>
      <c r="Q44" s="155"/>
      <c r="R44" s="225"/>
      <c r="S44" s="155"/>
      <c r="T44" s="155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55"/>
      <c r="AH44" s="158"/>
    </row>
    <row r="45" spans="1:34" ht="15">
      <c r="A45" s="226" t="s">
        <v>144</v>
      </c>
      <c r="B45" s="119">
        <v>2</v>
      </c>
      <c r="C45" s="117" t="s">
        <v>83</v>
      </c>
      <c r="D45" s="155"/>
      <c r="E45" s="155"/>
      <c r="F45" s="155"/>
      <c r="G45" s="155"/>
      <c r="H45" s="155"/>
      <c r="I45" s="155"/>
      <c r="J45" s="155"/>
      <c r="K45" s="127"/>
      <c r="L45" s="127"/>
      <c r="M45" s="127"/>
      <c r="N45" s="155"/>
      <c r="O45" s="155"/>
      <c r="P45" s="127"/>
      <c r="Q45" s="155"/>
      <c r="R45" s="225"/>
      <c r="S45" s="155"/>
      <c r="T45" s="155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55"/>
      <c r="AH45" s="158"/>
    </row>
    <row r="46" spans="1:34" ht="15">
      <c r="A46" s="208"/>
      <c r="B46" s="119"/>
      <c r="C46" s="117" t="s">
        <v>84</v>
      </c>
      <c r="D46" s="155"/>
      <c r="E46" s="155" t="s">
        <v>35</v>
      </c>
      <c r="F46" s="155" t="s">
        <v>45</v>
      </c>
      <c r="G46" s="127">
        <f>I46+K46+M46</f>
        <v>1700000</v>
      </c>
      <c r="H46" s="155"/>
      <c r="I46" s="155">
        <v>0</v>
      </c>
      <c r="J46" s="155"/>
      <c r="K46" s="127">
        <v>10000</v>
      </c>
      <c r="L46" s="127"/>
      <c r="M46" s="127">
        <v>1690000</v>
      </c>
      <c r="N46" s="155"/>
      <c r="O46" s="209" t="s">
        <v>397</v>
      </c>
      <c r="P46" s="127">
        <f>U46+AA46+AF46</f>
        <v>1405000</v>
      </c>
      <c r="Q46" s="155"/>
      <c r="R46" s="225">
        <v>0</v>
      </c>
      <c r="S46" s="155"/>
      <c r="T46" s="155">
        <f>R46/1.21</f>
        <v>0</v>
      </c>
      <c r="U46" s="127">
        <f>CEILING(T46,100)</f>
        <v>0</v>
      </c>
      <c r="V46" s="127"/>
      <c r="W46" s="127">
        <v>10000</v>
      </c>
      <c r="X46" s="127"/>
      <c r="Y46" s="127">
        <f>W46/1.21</f>
        <v>8264.462809917355</v>
      </c>
      <c r="Z46" s="127"/>
      <c r="AA46" s="127">
        <f>CEILING(Y46,100)</f>
        <v>8300</v>
      </c>
      <c r="AB46" s="127"/>
      <c r="AC46" s="127">
        <v>1690000</v>
      </c>
      <c r="AD46" s="127"/>
      <c r="AE46" s="127">
        <f>AC46/1.21</f>
        <v>1396694.2148760331</v>
      </c>
      <c r="AF46" s="127">
        <f>CEILING(AE46,100)</f>
        <v>1396700</v>
      </c>
      <c r="AG46" s="155"/>
      <c r="AH46" s="172" t="s">
        <v>522</v>
      </c>
    </row>
    <row r="47" spans="1:34" ht="15">
      <c r="A47" s="208"/>
      <c r="B47" s="119"/>
      <c r="C47" s="117"/>
      <c r="D47" s="155"/>
      <c r="E47" s="155"/>
      <c r="F47" s="155"/>
      <c r="G47" s="155"/>
      <c r="H47" s="155"/>
      <c r="I47" s="155"/>
      <c r="J47" s="155"/>
      <c r="K47" s="127"/>
      <c r="L47" s="127"/>
      <c r="M47" s="127"/>
      <c r="N47" s="155"/>
      <c r="O47" s="155"/>
      <c r="P47" s="127"/>
      <c r="Q47" s="155"/>
      <c r="R47" s="225"/>
      <c r="S47" s="155"/>
      <c r="T47" s="155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55"/>
      <c r="AH47" s="158"/>
    </row>
    <row r="48" spans="1:34" ht="15">
      <c r="A48" s="208"/>
      <c r="B48" s="119"/>
      <c r="C48" s="117"/>
      <c r="D48" s="155"/>
      <c r="E48" s="155"/>
      <c r="F48" s="155"/>
      <c r="G48" s="155"/>
      <c r="H48" s="155"/>
      <c r="I48" s="155"/>
      <c r="J48" s="155"/>
      <c r="K48" s="127"/>
      <c r="L48" s="127"/>
      <c r="M48" s="127"/>
      <c r="N48" s="155"/>
      <c r="O48" s="155"/>
      <c r="P48" s="127"/>
      <c r="Q48" s="155"/>
      <c r="R48" s="225"/>
      <c r="S48" s="155"/>
      <c r="T48" s="155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55"/>
      <c r="AH48" s="158"/>
    </row>
    <row r="49" spans="1:34" ht="15">
      <c r="A49" s="118" t="s">
        <v>398</v>
      </c>
      <c r="B49" s="119">
        <v>2</v>
      </c>
      <c r="C49" s="229" t="s">
        <v>652</v>
      </c>
      <c r="D49" s="155"/>
      <c r="E49" s="155"/>
      <c r="F49" s="155"/>
      <c r="G49" s="155"/>
      <c r="H49" s="155"/>
      <c r="I49" s="155"/>
      <c r="J49" s="155"/>
      <c r="K49" s="127"/>
      <c r="L49" s="127"/>
      <c r="M49" s="127"/>
      <c r="N49" s="155"/>
      <c r="O49" s="155"/>
      <c r="P49" s="127"/>
      <c r="Q49" s="155"/>
      <c r="R49" s="225"/>
      <c r="S49" s="155"/>
      <c r="T49" s="155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55"/>
      <c r="AH49" s="158"/>
    </row>
    <row r="50" spans="1:34" ht="15">
      <c r="A50" s="208"/>
      <c r="B50" s="119"/>
      <c r="C50" s="229" t="s">
        <v>653</v>
      </c>
      <c r="D50" s="155"/>
      <c r="E50" s="155"/>
      <c r="F50" s="155"/>
      <c r="G50" s="127"/>
      <c r="H50" s="155"/>
      <c r="I50" s="155"/>
      <c r="J50" s="155"/>
      <c r="K50" s="127"/>
      <c r="L50" s="127"/>
      <c r="M50" s="127"/>
      <c r="N50" s="155"/>
      <c r="O50" s="155"/>
      <c r="P50" s="127"/>
      <c r="Q50" s="155"/>
      <c r="R50" s="225"/>
      <c r="S50" s="155"/>
      <c r="T50" s="155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55"/>
      <c r="AH50" s="158"/>
    </row>
    <row r="51" spans="1:34" ht="15">
      <c r="A51" s="208"/>
      <c r="B51" s="119"/>
      <c r="C51" s="117" t="s">
        <v>487</v>
      </c>
      <c r="D51" s="155"/>
      <c r="E51" s="155" t="s">
        <v>35</v>
      </c>
      <c r="F51" s="155" t="s">
        <v>45</v>
      </c>
      <c r="G51" s="127">
        <f>I51+K51+M51</f>
        <v>3600000</v>
      </c>
      <c r="H51" s="155"/>
      <c r="I51" s="155">
        <v>0</v>
      </c>
      <c r="J51" s="155"/>
      <c r="K51" s="127">
        <v>100000</v>
      </c>
      <c r="L51" s="127"/>
      <c r="M51" s="127">
        <v>3500000</v>
      </c>
      <c r="N51" s="155"/>
      <c r="O51" s="155" t="s">
        <v>397</v>
      </c>
      <c r="P51" s="127">
        <f>U51+AA51+AF51</f>
        <v>3200000</v>
      </c>
      <c r="Q51" s="155"/>
      <c r="R51" s="225">
        <v>0</v>
      </c>
      <c r="S51" s="155"/>
      <c r="T51" s="155">
        <f>R51/1.21</f>
        <v>0</v>
      </c>
      <c r="U51" s="127">
        <f>CEILING(T51,100)</f>
        <v>0</v>
      </c>
      <c r="V51" s="127"/>
      <c r="W51" s="127">
        <v>100000</v>
      </c>
      <c r="X51" s="127"/>
      <c r="Y51" s="127">
        <f>W51/1.21</f>
        <v>82644.62809917355</v>
      </c>
      <c r="Z51" s="127"/>
      <c r="AA51" s="127">
        <f>CEILING(Y51,100)</f>
        <v>82700</v>
      </c>
      <c r="AB51" s="127"/>
      <c r="AC51" s="127">
        <v>3500000</v>
      </c>
      <c r="AD51" s="127"/>
      <c r="AE51" s="127">
        <f>AC51/1.21</f>
        <v>2892561.9834710746</v>
      </c>
      <c r="AF51" s="127">
        <v>3117300</v>
      </c>
      <c r="AG51" s="155"/>
      <c r="AH51" s="158" t="s">
        <v>522</v>
      </c>
    </row>
    <row r="52" spans="1:34" ht="15">
      <c r="A52" s="208"/>
      <c r="B52" s="119"/>
      <c r="C52" s="117"/>
      <c r="D52" s="155"/>
      <c r="E52" s="155"/>
      <c r="F52" s="155"/>
      <c r="G52" s="127"/>
      <c r="H52" s="155"/>
      <c r="I52" s="155"/>
      <c r="J52" s="155"/>
      <c r="K52" s="127"/>
      <c r="L52" s="127"/>
      <c r="M52" s="127"/>
      <c r="N52" s="155"/>
      <c r="O52" s="155"/>
      <c r="P52" s="127"/>
      <c r="Q52" s="155"/>
      <c r="R52" s="225"/>
      <c r="S52" s="155"/>
      <c r="T52" s="155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55"/>
      <c r="AH52" s="158"/>
    </row>
    <row r="53" spans="1:34" ht="15.75">
      <c r="A53" s="230" t="s">
        <v>401</v>
      </c>
      <c r="B53" s="119">
        <v>2</v>
      </c>
      <c r="C53" s="117" t="s">
        <v>654</v>
      </c>
      <c r="D53" s="155"/>
      <c r="E53" s="155"/>
      <c r="F53" s="155"/>
      <c r="G53" s="155"/>
      <c r="H53" s="155"/>
      <c r="I53" s="155"/>
      <c r="J53" s="155"/>
      <c r="K53" s="127"/>
      <c r="L53" s="127"/>
      <c r="M53" s="127"/>
      <c r="N53" s="155"/>
      <c r="O53" s="155"/>
      <c r="P53" s="127"/>
      <c r="Q53" s="155"/>
      <c r="R53" s="225"/>
      <c r="S53" s="155"/>
      <c r="T53" s="155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55"/>
      <c r="AH53" s="158"/>
    </row>
    <row r="54" spans="1:34" ht="15">
      <c r="A54" s="208"/>
      <c r="B54" s="119"/>
      <c r="C54" s="117" t="s">
        <v>655</v>
      </c>
      <c r="D54" s="155"/>
      <c r="E54" s="155" t="s">
        <v>545</v>
      </c>
      <c r="F54" s="155" t="s">
        <v>524</v>
      </c>
      <c r="G54" s="155"/>
      <c r="H54" s="155"/>
      <c r="I54" s="155"/>
      <c r="J54" s="155"/>
      <c r="K54" s="127"/>
      <c r="L54" s="127"/>
      <c r="M54" s="127"/>
      <c r="N54" s="155"/>
      <c r="O54" s="155"/>
      <c r="P54" s="127">
        <f>U54+AA54+AF54</f>
        <v>2300000</v>
      </c>
      <c r="Q54" s="155"/>
      <c r="R54" s="225"/>
      <c r="S54" s="155"/>
      <c r="T54" s="155"/>
      <c r="U54" s="127">
        <v>0</v>
      </c>
      <c r="V54" s="127"/>
      <c r="W54" s="127"/>
      <c r="X54" s="127"/>
      <c r="Y54" s="127"/>
      <c r="Z54" s="127"/>
      <c r="AA54" s="127">
        <v>100000</v>
      </c>
      <c r="AB54" s="127"/>
      <c r="AC54" s="127"/>
      <c r="AD54" s="127"/>
      <c r="AE54" s="127"/>
      <c r="AF54" s="127">
        <v>2200000</v>
      </c>
      <c r="AG54" s="155"/>
      <c r="AH54" s="158" t="s">
        <v>522</v>
      </c>
    </row>
    <row r="55" spans="1:34" ht="15">
      <c r="A55" s="208"/>
      <c r="B55" s="119"/>
      <c r="C55" s="117"/>
      <c r="D55" s="155"/>
      <c r="E55" s="155"/>
      <c r="F55" s="155"/>
      <c r="G55" s="155"/>
      <c r="H55" s="155"/>
      <c r="I55" s="155"/>
      <c r="J55" s="155"/>
      <c r="K55" s="127"/>
      <c r="L55" s="127"/>
      <c r="M55" s="127"/>
      <c r="N55" s="155"/>
      <c r="O55" s="155"/>
      <c r="P55" s="127"/>
      <c r="Q55" s="155"/>
      <c r="R55" s="225"/>
      <c r="S55" s="155"/>
      <c r="T55" s="155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55"/>
      <c r="AH55" s="158"/>
    </row>
    <row r="56" spans="1:34" ht="15.75">
      <c r="A56" s="230" t="s">
        <v>526</v>
      </c>
      <c r="B56" s="119">
        <v>2</v>
      </c>
      <c r="C56" s="117" t="s">
        <v>525</v>
      </c>
      <c r="D56" s="155"/>
      <c r="E56" s="155" t="s">
        <v>218</v>
      </c>
      <c r="F56" s="155" t="s">
        <v>224</v>
      </c>
      <c r="G56" s="155"/>
      <c r="H56" s="155"/>
      <c r="I56" s="155"/>
      <c r="J56" s="155"/>
      <c r="K56" s="127"/>
      <c r="L56" s="127"/>
      <c r="M56" s="127"/>
      <c r="N56" s="155"/>
      <c r="O56" s="155"/>
      <c r="P56" s="127">
        <f>U56+AA56+AF56</f>
        <v>240000</v>
      </c>
      <c r="Q56" s="155"/>
      <c r="R56" s="225"/>
      <c r="S56" s="155"/>
      <c r="T56" s="155"/>
      <c r="U56" s="127">
        <v>0</v>
      </c>
      <c r="V56" s="127"/>
      <c r="W56" s="127"/>
      <c r="X56" s="127"/>
      <c r="Y56" s="127"/>
      <c r="Z56" s="127"/>
      <c r="AA56" s="127">
        <v>240000</v>
      </c>
      <c r="AB56" s="127"/>
      <c r="AC56" s="127"/>
      <c r="AD56" s="127"/>
      <c r="AE56" s="127"/>
      <c r="AF56" s="127">
        <v>0</v>
      </c>
      <c r="AG56" s="155"/>
      <c r="AH56" s="158">
        <v>2005</v>
      </c>
    </row>
    <row r="57" spans="1:34" ht="15">
      <c r="A57" s="208"/>
      <c r="B57" s="119"/>
      <c r="C57" s="117"/>
      <c r="D57" s="155"/>
      <c r="E57" s="155"/>
      <c r="F57" s="155"/>
      <c r="G57" s="155"/>
      <c r="H57" s="155"/>
      <c r="I57" s="155"/>
      <c r="J57" s="155"/>
      <c r="K57" s="127"/>
      <c r="L57" s="127"/>
      <c r="M57" s="127"/>
      <c r="N57" s="155"/>
      <c r="O57" s="155"/>
      <c r="P57" s="127"/>
      <c r="Q57" s="155"/>
      <c r="R57" s="225"/>
      <c r="S57" s="155"/>
      <c r="T57" s="155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55"/>
      <c r="AH57" s="158"/>
    </row>
    <row r="58" spans="1:34" ht="15.75">
      <c r="A58" s="230" t="s">
        <v>528</v>
      </c>
      <c r="B58" s="119">
        <v>2</v>
      </c>
      <c r="C58" s="117" t="s">
        <v>527</v>
      </c>
      <c r="D58" s="155"/>
      <c r="E58" s="155" t="s">
        <v>29</v>
      </c>
      <c r="F58" s="155" t="s">
        <v>224</v>
      </c>
      <c r="G58" s="155"/>
      <c r="H58" s="155"/>
      <c r="I58" s="155"/>
      <c r="J58" s="155"/>
      <c r="K58" s="127"/>
      <c r="L58" s="127"/>
      <c r="M58" s="127"/>
      <c r="N58" s="155"/>
      <c r="O58" s="155"/>
      <c r="P58" s="127">
        <f>U58+AA58+AF58</f>
        <v>7270000</v>
      </c>
      <c r="Q58" s="155"/>
      <c r="R58" s="225"/>
      <c r="S58" s="155"/>
      <c r="T58" s="155"/>
      <c r="U58" s="127">
        <v>0</v>
      </c>
      <c r="V58" s="127"/>
      <c r="W58" s="127"/>
      <c r="X58" s="127"/>
      <c r="Y58" s="127"/>
      <c r="Z58" s="127"/>
      <c r="AA58" s="127">
        <v>10000</v>
      </c>
      <c r="AB58" s="127"/>
      <c r="AC58" s="127"/>
      <c r="AD58" s="127"/>
      <c r="AE58" s="127"/>
      <c r="AF58" s="127">
        <v>7260000</v>
      </c>
      <c r="AG58" s="155"/>
      <c r="AH58" s="158" t="s">
        <v>522</v>
      </c>
    </row>
    <row r="59" spans="1:34" ht="15">
      <c r="A59" s="208"/>
      <c r="B59" s="119"/>
      <c r="C59" s="117"/>
      <c r="D59" s="155"/>
      <c r="E59" s="155"/>
      <c r="F59" s="155"/>
      <c r="G59" s="155"/>
      <c r="H59" s="155"/>
      <c r="I59" s="155"/>
      <c r="J59" s="155"/>
      <c r="K59" s="127"/>
      <c r="L59" s="127"/>
      <c r="M59" s="127"/>
      <c r="N59" s="155"/>
      <c r="O59" s="155"/>
      <c r="P59" s="127"/>
      <c r="Q59" s="155"/>
      <c r="R59" s="225"/>
      <c r="S59" s="155"/>
      <c r="T59" s="155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55"/>
      <c r="AH59" s="158"/>
    </row>
    <row r="60" spans="1:34" ht="15.75">
      <c r="A60" s="230" t="s">
        <v>530</v>
      </c>
      <c r="B60" s="119">
        <v>2</v>
      </c>
      <c r="C60" s="117" t="s">
        <v>529</v>
      </c>
      <c r="D60" s="155"/>
      <c r="E60" s="155" t="s">
        <v>546</v>
      </c>
      <c r="F60" s="155" t="s">
        <v>547</v>
      </c>
      <c r="G60" s="155"/>
      <c r="H60" s="155"/>
      <c r="I60" s="155"/>
      <c r="J60" s="155"/>
      <c r="K60" s="127"/>
      <c r="L60" s="127"/>
      <c r="M60" s="127"/>
      <c r="N60" s="155"/>
      <c r="O60" s="155"/>
      <c r="P60" s="127">
        <f>U60+AA60+AF60</f>
        <v>5800000</v>
      </c>
      <c r="Q60" s="155"/>
      <c r="R60" s="225"/>
      <c r="S60" s="155"/>
      <c r="T60" s="155"/>
      <c r="U60" s="127">
        <v>0</v>
      </c>
      <c r="V60" s="127"/>
      <c r="W60" s="127"/>
      <c r="X60" s="127"/>
      <c r="Y60" s="127"/>
      <c r="Z60" s="127"/>
      <c r="AA60" s="127">
        <v>5000</v>
      </c>
      <c r="AB60" s="127"/>
      <c r="AC60" s="127"/>
      <c r="AD60" s="127"/>
      <c r="AE60" s="127"/>
      <c r="AF60" s="127">
        <v>5795000</v>
      </c>
      <c r="AG60" s="155"/>
      <c r="AH60" s="158" t="s">
        <v>522</v>
      </c>
    </row>
    <row r="61" spans="1:34" ht="15">
      <c r="A61" s="208"/>
      <c r="B61" s="119"/>
      <c r="C61" s="117"/>
      <c r="D61" s="155"/>
      <c r="E61" s="155"/>
      <c r="F61" s="155"/>
      <c r="G61" s="155"/>
      <c r="H61" s="155"/>
      <c r="I61" s="155"/>
      <c r="J61" s="155"/>
      <c r="K61" s="127"/>
      <c r="L61" s="127"/>
      <c r="M61" s="127"/>
      <c r="N61" s="155"/>
      <c r="O61" s="155"/>
      <c r="P61" s="127"/>
      <c r="Q61" s="155"/>
      <c r="R61" s="225"/>
      <c r="S61" s="155"/>
      <c r="T61" s="155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55"/>
      <c r="AH61" s="158"/>
    </row>
    <row r="62" spans="1:34" ht="15.75">
      <c r="A62" s="230" t="s">
        <v>533</v>
      </c>
      <c r="B62" s="119">
        <v>2</v>
      </c>
      <c r="C62" s="117" t="s">
        <v>531</v>
      </c>
      <c r="D62" s="155"/>
      <c r="E62" s="155" t="s">
        <v>548</v>
      </c>
      <c r="F62" s="155" t="s">
        <v>549</v>
      </c>
      <c r="G62" s="155"/>
      <c r="H62" s="155"/>
      <c r="I62" s="155"/>
      <c r="J62" s="155"/>
      <c r="K62" s="127"/>
      <c r="L62" s="127"/>
      <c r="M62" s="127"/>
      <c r="N62" s="155"/>
      <c r="O62" s="155"/>
      <c r="P62" s="127"/>
      <c r="Q62" s="155"/>
      <c r="R62" s="225"/>
      <c r="S62" s="155"/>
      <c r="T62" s="155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55"/>
      <c r="AH62" s="158"/>
    </row>
    <row r="63" spans="1:34" ht="15">
      <c r="A63" s="208"/>
      <c r="B63" s="119"/>
      <c r="C63" s="117" t="s">
        <v>532</v>
      </c>
      <c r="D63" s="155"/>
      <c r="E63" s="155"/>
      <c r="F63" s="155"/>
      <c r="G63" s="155"/>
      <c r="H63" s="155"/>
      <c r="I63" s="155"/>
      <c r="J63" s="155"/>
      <c r="K63" s="127"/>
      <c r="L63" s="127"/>
      <c r="M63" s="127"/>
      <c r="N63" s="155"/>
      <c r="O63" s="155"/>
      <c r="P63" s="127">
        <f>U63+AA63+AF63</f>
        <v>190000</v>
      </c>
      <c r="Q63" s="155"/>
      <c r="R63" s="225"/>
      <c r="S63" s="155"/>
      <c r="T63" s="155"/>
      <c r="U63" s="127">
        <v>0</v>
      </c>
      <c r="V63" s="127"/>
      <c r="W63" s="127"/>
      <c r="X63" s="127"/>
      <c r="Y63" s="127"/>
      <c r="Z63" s="127"/>
      <c r="AA63" s="127">
        <v>190000</v>
      </c>
      <c r="AB63" s="127"/>
      <c r="AC63" s="127"/>
      <c r="AD63" s="127"/>
      <c r="AE63" s="127"/>
      <c r="AF63" s="127">
        <v>0</v>
      </c>
      <c r="AG63" s="155"/>
      <c r="AH63" s="158">
        <v>2005</v>
      </c>
    </row>
    <row r="64" spans="1:34" ht="15">
      <c r="A64" s="208"/>
      <c r="B64" s="119"/>
      <c r="C64" s="117"/>
      <c r="D64" s="155"/>
      <c r="E64" s="155"/>
      <c r="F64" s="155"/>
      <c r="G64" s="155"/>
      <c r="H64" s="155"/>
      <c r="I64" s="155"/>
      <c r="J64" s="155"/>
      <c r="K64" s="127"/>
      <c r="L64" s="127"/>
      <c r="M64" s="127"/>
      <c r="N64" s="155"/>
      <c r="O64" s="155"/>
      <c r="P64" s="127"/>
      <c r="Q64" s="155"/>
      <c r="R64" s="225"/>
      <c r="S64" s="155"/>
      <c r="T64" s="155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55"/>
      <c r="AH64" s="158"/>
    </row>
    <row r="65" spans="1:34" ht="15.75">
      <c r="A65" s="230" t="s">
        <v>663</v>
      </c>
      <c r="B65" s="119">
        <v>2</v>
      </c>
      <c r="C65" s="117" t="s">
        <v>664</v>
      </c>
      <c r="D65" s="155"/>
      <c r="E65" s="155" t="s">
        <v>691</v>
      </c>
      <c r="F65" s="155" t="s">
        <v>692</v>
      </c>
      <c r="G65" s="155"/>
      <c r="H65" s="155"/>
      <c r="I65" s="155"/>
      <c r="J65" s="155"/>
      <c r="K65" s="127"/>
      <c r="L65" s="127"/>
      <c r="M65" s="127"/>
      <c r="N65" s="155"/>
      <c r="O65" s="155"/>
      <c r="P65" s="127">
        <v>13900000</v>
      </c>
      <c r="Q65" s="155"/>
      <c r="R65" s="225"/>
      <c r="S65" s="155"/>
      <c r="T65" s="155"/>
      <c r="U65" s="127">
        <v>0</v>
      </c>
      <c r="V65" s="127"/>
      <c r="W65" s="127"/>
      <c r="X65" s="127"/>
      <c r="Y65" s="127"/>
      <c r="Z65" s="127"/>
      <c r="AA65" s="127">
        <v>5000</v>
      </c>
      <c r="AB65" s="127"/>
      <c r="AC65" s="127"/>
      <c r="AD65" s="127"/>
      <c r="AE65" s="127"/>
      <c r="AF65" s="127">
        <f>P65-AA65</f>
        <v>13895000</v>
      </c>
      <c r="AG65" s="155"/>
      <c r="AH65" s="158" t="s">
        <v>522</v>
      </c>
    </row>
    <row r="66" spans="1:34" ht="15.75">
      <c r="A66" s="230"/>
      <c r="B66" s="119"/>
      <c r="C66" s="117"/>
      <c r="D66" s="155"/>
      <c r="E66" s="155"/>
      <c r="F66" s="155"/>
      <c r="G66" s="155"/>
      <c r="H66" s="155"/>
      <c r="I66" s="155"/>
      <c r="J66" s="155"/>
      <c r="K66" s="127"/>
      <c r="L66" s="127"/>
      <c r="M66" s="127"/>
      <c r="N66" s="155"/>
      <c r="O66" s="155"/>
      <c r="P66" s="127"/>
      <c r="Q66" s="155"/>
      <c r="R66" s="225"/>
      <c r="S66" s="155"/>
      <c r="T66" s="155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55"/>
      <c r="AH66" s="158"/>
    </row>
    <row r="67" spans="1:34" ht="15.75">
      <c r="A67" s="230" t="s">
        <v>665</v>
      </c>
      <c r="B67" s="119">
        <v>2</v>
      </c>
      <c r="C67" s="117" t="s">
        <v>666</v>
      </c>
      <c r="D67" s="155"/>
      <c r="E67" s="155" t="s">
        <v>693</v>
      </c>
      <c r="F67" s="155" t="s">
        <v>694</v>
      </c>
      <c r="G67" s="155"/>
      <c r="H67" s="155"/>
      <c r="I67" s="155"/>
      <c r="J67" s="155"/>
      <c r="K67" s="127"/>
      <c r="L67" s="127"/>
      <c r="M67" s="127"/>
      <c r="N67" s="155"/>
      <c r="O67" s="155"/>
      <c r="P67" s="127">
        <v>82700</v>
      </c>
      <c r="Q67" s="155"/>
      <c r="R67" s="225"/>
      <c r="S67" s="155"/>
      <c r="T67" s="155"/>
      <c r="U67" s="127">
        <v>0</v>
      </c>
      <c r="V67" s="127"/>
      <c r="W67" s="127"/>
      <c r="X67" s="127"/>
      <c r="Y67" s="127"/>
      <c r="Z67" s="127"/>
      <c r="AA67" s="127">
        <v>5000</v>
      </c>
      <c r="AB67" s="127"/>
      <c r="AC67" s="127"/>
      <c r="AD67" s="127"/>
      <c r="AE67" s="127"/>
      <c r="AF67" s="127">
        <f>P67-AA67</f>
        <v>77700</v>
      </c>
      <c r="AG67" s="155"/>
      <c r="AH67" s="158" t="s">
        <v>522</v>
      </c>
    </row>
    <row r="68" spans="1:34" ht="15.75">
      <c r="A68" s="230"/>
      <c r="B68" s="119"/>
      <c r="C68" s="117"/>
      <c r="D68" s="155"/>
      <c r="E68" s="155"/>
      <c r="F68" s="155"/>
      <c r="G68" s="155"/>
      <c r="H68" s="155"/>
      <c r="I68" s="155"/>
      <c r="J68" s="155"/>
      <c r="K68" s="127"/>
      <c r="L68" s="127"/>
      <c r="M68" s="127"/>
      <c r="N68" s="155"/>
      <c r="O68" s="155"/>
      <c r="P68" s="127"/>
      <c r="Q68" s="155"/>
      <c r="R68" s="225"/>
      <c r="S68" s="155"/>
      <c r="T68" s="155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55"/>
      <c r="AH68" s="158"/>
    </row>
    <row r="69" spans="1:34" ht="15.75">
      <c r="A69" s="230" t="s">
        <v>667</v>
      </c>
      <c r="B69" s="119">
        <v>2</v>
      </c>
      <c r="C69" s="117" t="s">
        <v>669</v>
      </c>
      <c r="D69" s="155"/>
      <c r="E69" s="155" t="s">
        <v>29</v>
      </c>
      <c r="F69" s="155" t="s">
        <v>224</v>
      </c>
      <c r="G69" s="155"/>
      <c r="H69" s="155"/>
      <c r="I69" s="155"/>
      <c r="J69" s="155"/>
      <c r="K69" s="127"/>
      <c r="L69" s="127"/>
      <c r="M69" s="127"/>
      <c r="N69" s="155"/>
      <c r="O69" s="155"/>
      <c r="P69" s="127">
        <v>3300000</v>
      </c>
      <c r="Q69" s="155"/>
      <c r="R69" s="225"/>
      <c r="S69" s="155"/>
      <c r="T69" s="155"/>
      <c r="U69" s="127">
        <v>0</v>
      </c>
      <c r="V69" s="127"/>
      <c r="W69" s="127"/>
      <c r="X69" s="127"/>
      <c r="Y69" s="127"/>
      <c r="Z69" s="127"/>
      <c r="AA69" s="127">
        <v>5000</v>
      </c>
      <c r="AB69" s="127"/>
      <c r="AC69" s="127"/>
      <c r="AD69" s="127"/>
      <c r="AE69" s="127"/>
      <c r="AF69" s="127">
        <f>P69-AA69</f>
        <v>3295000</v>
      </c>
      <c r="AG69" s="155"/>
      <c r="AH69" s="158" t="s">
        <v>522</v>
      </c>
    </row>
    <row r="70" spans="1:34" ht="15.75">
      <c r="A70" s="230"/>
      <c r="B70" s="119"/>
      <c r="C70" s="117"/>
      <c r="D70" s="155"/>
      <c r="E70" s="155"/>
      <c r="F70" s="155"/>
      <c r="G70" s="155"/>
      <c r="H70" s="155"/>
      <c r="I70" s="155"/>
      <c r="J70" s="155"/>
      <c r="K70" s="127"/>
      <c r="L70" s="127"/>
      <c r="M70" s="127"/>
      <c r="N70" s="155"/>
      <c r="O70" s="155"/>
      <c r="P70" s="127"/>
      <c r="Q70" s="155"/>
      <c r="R70" s="225"/>
      <c r="S70" s="155"/>
      <c r="T70" s="155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55"/>
      <c r="AH70" s="158"/>
    </row>
    <row r="71" spans="1:34" ht="15.75">
      <c r="A71" s="230" t="s">
        <v>670</v>
      </c>
      <c r="B71" s="119">
        <v>2</v>
      </c>
      <c r="C71" s="117" t="s">
        <v>668</v>
      </c>
      <c r="D71" s="155"/>
      <c r="E71" s="155" t="s">
        <v>695</v>
      </c>
      <c r="F71" s="155" t="s">
        <v>696</v>
      </c>
      <c r="G71" s="155"/>
      <c r="H71" s="155"/>
      <c r="I71" s="155"/>
      <c r="J71" s="155"/>
      <c r="K71" s="127"/>
      <c r="L71" s="127"/>
      <c r="M71" s="127"/>
      <c r="N71" s="155"/>
      <c r="O71" s="155"/>
      <c r="P71" s="127">
        <v>10200000</v>
      </c>
      <c r="Q71" s="155"/>
      <c r="R71" s="225"/>
      <c r="S71" s="155"/>
      <c r="T71" s="155"/>
      <c r="U71" s="127">
        <v>0</v>
      </c>
      <c r="V71" s="127"/>
      <c r="W71" s="127"/>
      <c r="X71" s="127"/>
      <c r="Y71" s="127"/>
      <c r="Z71" s="127"/>
      <c r="AA71" s="127">
        <v>5000</v>
      </c>
      <c r="AB71" s="127"/>
      <c r="AC71" s="127"/>
      <c r="AD71" s="127"/>
      <c r="AE71" s="127"/>
      <c r="AF71" s="127">
        <f>P71-AA71</f>
        <v>10195000</v>
      </c>
      <c r="AG71" s="155"/>
      <c r="AH71" s="158" t="s">
        <v>522</v>
      </c>
    </row>
    <row r="72" spans="1:34" ht="15.75">
      <c r="A72" s="230"/>
      <c r="B72" s="119"/>
      <c r="C72" s="117"/>
      <c r="D72" s="155"/>
      <c r="E72" s="155"/>
      <c r="F72" s="155"/>
      <c r="G72" s="155"/>
      <c r="H72" s="155"/>
      <c r="I72" s="155"/>
      <c r="J72" s="155"/>
      <c r="K72" s="127"/>
      <c r="L72" s="127"/>
      <c r="M72" s="127"/>
      <c r="N72" s="155"/>
      <c r="O72" s="155"/>
      <c r="P72" s="127"/>
      <c r="Q72" s="155"/>
      <c r="R72" s="225"/>
      <c r="S72" s="155"/>
      <c r="T72" s="155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55"/>
      <c r="AH72" s="158"/>
    </row>
    <row r="73" spans="1:34" ht="15.75">
      <c r="A73" s="230" t="s">
        <v>679</v>
      </c>
      <c r="B73" s="119">
        <v>2</v>
      </c>
      <c r="C73" s="117" t="s">
        <v>680</v>
      </c>
      <c r="D73" s="155"/>
      <c r="E73" s="155" t="s">
        <v>611</v>
      </c>
      <c r="F73" s="155" t="s">
        <v>697</v>
      </c>
      <c r="G73" s="155"/>
      <c r="H73" s="155"/>
      <c r="I73" s="155"/>
      <c r="J73" s="155"/>
      <c r="K73" s="127"/>
      <c r="L73" s="127"/>
      <c r="M73" s="127"/>
      <c r="N73" s="155"/>
      <c r="O73" s="155"/>
      <c r="P73" s="127"/>
      <c r="Q73" s="155"/>
      <c r="R73" s="225"/>
      <c r="S73" s="155"/>
      <c r="T73" s="155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55"/>
      <c r="AH73" s="158"/>
    </row>
    <row r="74" spans="1:34" ht="15.75">
      <c r="A74" s="230"/>
      <c r="B74" s="119"/>
      <c r="C74" s="117" t="s">
        <v>681</v>
      </c>
      <c r="D74" s="155"/>
      <c r="E74" s="155"/>
      <c r="F74" s="155"/>
      <c r="G74" s="155"/>
      <c r="H74" s="155"/>
      <c r="I74" s="155"/>
      <c r="J74" s="155"/>
      <c r="K74" s="127"/>
      <c r="L74" s="127"/>
      <c r="M74" s="127"/>
      <c r="N74" s="155"/>
      <c r="O74" s="155"/>
      <c r="P74" s="127">
        <v>4000000</v>
      </c>
      <c r="Q74" s="155"/>
      <c r="R74" s="225"/>
      <c r="S74" s="155"/>
      <c r="T74" s="155"/>
      <c r="U74" s="127">
        <v>0</v>
      </c>
      <c r="V74" s="127"/>
      <c r="W74" s="127"/>
      <c r="X74" s="127"/>
      <c r="Y74" s="127"/>
      <c r="Z74" s="127"/>
      <c r="AA74" s="127">
        <v>5000</v>
      </c>
      <c r="AB74" s="127"/>
      <c r="AC74" s="127"/>
      <c r="AD74" s="127"/>
      <c r="AE74" s="127"/>
      <c r="AF74" s="127">
        <f>P74-AA74</f>
        <v>3995000</v>
      </c>
      <c r="AG74" s="155"/>
      <c r="AH74" s="158" t="s">
        <v>522</v>
      </c>
    </row>
    <row r="75" spans="1:34" ht="15.75">
      <c r="A75" s="230"/>
      <c r="B75" s="119"/>
      <c r="C75" s="117"/>
      <c r="D75" s="155"/>
      <c r="E75" s="155"/>
      <c r="F75" s="155"/>
      <c r="G75" s="155"/>
      <c r="H75" s="155"/>
      <c r="I75" s="155"/>
      <c r="J75" s="155"/>
      <c r="K75" s="127"/>
      <c r="L75" s="127"/>
      <c r="M75" s="127"/>
      <c r="N75" s="155"/>
      <c r="O75" s="155"/>
      <c r="P75" s="127"/>
      <c r="Q75" s="155"/>
      <c r="R75" s="225"/>
      <c r="S75" s="155"/>
      <c r="T75" s="155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55"/>
      <c r="AH75" s="158"/>
    </row>
    <row r="76" spans="1:34" ht="15">
      <c r="A76" s="208" t="s">
        <v>80</v>
      </c>
      <c r="B76" s="119">
        <v>2</v>
      </c>
      <c r="C76" s="117" t="s">
        <v>656</v>
      </c>
      <c r="D76" s="155"/>
      <c r="E76" s="155"/>
      <c r="F76" s="155"/>
      <c r="G76" s="127"/>
      <c r="H76" s="127"/>
      <c r="I76" s="127"/>
      <c r="J76" s="127"/>
      <c r="K76" s="127"/>
      <c r="L76" s="127"/>
      <c r="M76" s="127"/>
      <c r="N76" s="127"/>
      <c r="O76" s="209"/>
      <c r="P76" s="127"/>
      <c r="Q76" s="127"/>
      <c r="R76" s="221"/>
      <c r="S76" s="127"/>
      <c r="T76" s="155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72"/>
    </row>
    <row r="77" spans="1:34" ht="15">
      <c r="A77" s="208"/>
      <c r="B77" s="119"/>
      <c r="C77" s="117" t="s">
        <v>657</v>
      </c>
      <c r="D77" s="155"/>
      <c r="E77" s="155"/>
      <c r="F77" s="155"/>
      <c r="G77" s="127"/>
      <c r="H77" s="127"/>
      <c r="I77" s="127"/>
      <c r="J77" s="127"/>
      <c r="K77" s="127"/>
      <c r="L77" s="127"/>
      <c r="M77" s="127"/>
      <c r="N77" s="127"/>
      <c r="O77" s="209"/>
      <c r="P77" s="127"/>
      <c r="Q77" s="127"/>
      <c r="R77" s="221"/>
      <c r="S77" s="127"/>
      <c r="T77" s="155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72"/>
    </row>
    <row r="78" spans="1:34" ht="15">
      <c r="A78" s="208"/>
      <c r="B78" s="119"/>
      <c r="C78" s="117" t="s">
        <v>658</v>
      </c>
      <c r="D78" s="155"/>
      <c r="E78" s="155" t="s">
        <v>27</v>
      </c>
      <c r="F78" s="155" t="s">
        <v>45</v>
      </c>
      <c r="G78" s="127">
        <f>I78+K78+M78</f>
        <v>6000000</v>
      </c>
      <c r="H78" s="127"/>
      <c r="I78" s="127">
        <v>0</v>
      </c>
      <c r="J78" s="127"/>
      <c r="K78" s="127">
        <v>3000000</v>
      </c>
      <c r="L78" s="127"/>
      <c r="M78" s="127">
        <v>3000000</v>
      </c>
      <c r="N78" s="127"/>
      <c r="O78" s="155" t="s">
        <v>397</v>
      </c>
      <c r="P78" s="127">
        <f>U78+AA78+AF78</f>
        <v>3719100</v>
      </c>
      <c r="Q78" s="127"/>
      <c r="R78" s="221">
        <v>0</v>
      </c>
      <c r="S78" s="127"/>
      <c r="T78" s="155">
        <f>R78/1.21</f>
        <v>0</v>
      </c>
      <c r="U78" s="127">
        <f>CEILING(T78,100)</f>
        <v>0</v>
      </c>
      <c r="V78" s="127"/>
      <c r="W78" s="127">
        <v>1500000</v>
      </c>
      <c r="X78" s="127"/>
      <c r="Y78" s="127">
        <f>W78/1.21</f>
        <v>1239669.4214876033</v>
      </c>
      <c r="Z78" s="127"/>
      <c r="AA78" s="127">
        <f>CEILING(Y78,100)</f>
        <v>1239700</v>
      </c>
      <c r="AB78" s="127"/>
      <c r="AC78" s="127">
        <v>3000000</v>
      </c>
      <c r="AD78" s="127"/>
      <c r="AE78" s="127">
        <f>AC78/1.21</f>
        <v>2479338.8429752067</v>
      </c>
      <c r="AF78" s="127">
        <f>CEILING(AE78,100)</f>
        <v>2479400</v>
      </c>
      <c r="AG78" s="127"/>
      <c r="AH78" s="158" t="s">
        <v>522</v>
      </c>
    </row>
    <row r="79" spans="1:34" ht="15">
      <c r="A79" s="208"/>
      <c r="B79" s="119"/>
      <c r="C79" s="117"/>
      <c r="D79" s="155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8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</row>
    <row r="80" spans="1:34" ht="15">
      <c r="A80" s="208" t="s">
        <v>216</v>
      </c>
      <c r="B80" s="119">
        <v>2</v>
      </c>
      <c r="C80" s="117" t="s">
        <v>659</v>
      </c>
      <c r="D80" s="155"/>
      <c r="E80" s="155"/>
      <c r="F80" s="155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221"/>
      <c r="S80" s="127"/>
      <c r="T80" s="155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8"/>
    </row>
    <row r="81" spans="1:34" ht="15">
      <c r="A81" s="208"/>
      <c r="B81" s="119"/>
      <c r="C81" s="117" t="s">
        <v>660</v>
      </c>
      <c r="D81" s="155"/>
      <c r="E81" s="155" t="s">
        <v>27</v>
      </c>
      <c r="F81" s="155" t="s">
        <v>45</v>
      </c>
      <c r="G81" s="127">
        <f>I81+K81+M81</f>
        <v>1100000</v>
      </c>
      <c r="H81" s="127"/>
      <c r="I81" s="127">
        <v>0</v>
      </c>
      <c r="J81" s="127"/>
      <c r="K81" s="127">
        <v>100000</v>
      </c>
      <c r="L81" s="127"/>
      <c r="M81" s="127">
        <v>1000000</v>
      </c>
      <c r="N81" s="127"/>
      <c r="O81" s="155" t="s">
        <v>397</v>
      </c>
      <c r="P81" s="127">
        <f>U81+AA81+AF81</f>
        <v>909200</v>
      </c>
      <c r="Q81" s="127"/>
      <c r="R81" s="221">
        <v>0</v>
      </c>
      <c r="S81" s="127"/>
      <c r="T81" s="155">
        <f>R81/1.21</f>
        <v>0</v>
      </c>
      <c r="U81" s="127">
        <f>CEILING(T81,100)</f>
        <v>0</v>
      </c>
      <c r="V81" s="127"/>
      <c r="W81" s="127">
        <v>100000</v>
      </c>
      <c r="X81" s="127"/>
      <c r="Y81" s="127">
        <f>W81/1.21</f>
        <v>82644.62809917355</v>
      </c>
      <c r="Z81" s="127"/>
      <c r="AA81" s="127">
        <f>CEILING(Y81,100)</f>
        <v>82700</v>
      </c>
      <c r="AB81" s="127"/>
      <c r="AC81" s="127">
        <v>1000000</v>
      </c>
      <c r="AD81" s="127"/>
      <c r="AE81" s="127">
        <f>AC81/1.21</f>
        <v>826446.2809917355</v>
      </c>
      <c r="AF81" s="127">
        <f>CEILING(AE81,100)</f>
        <v>826500</v>
      </c>
      <c r="AG81" s="127"/>
      <c r="AH81" s="158" t="s">
        <v>522</v>
      </c>
    </row>
    <row r="82" spans="1:34" ht="15">
      <c r="A82" s="208"/>
      <c r="B82" s="119"/>
      <c r="C82" s="117"/>
      <c r="D82" s="155"/>
      <c r="E82" s="155"/>
      <c r="F82" s="155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221"/>
      <c r="S82" s="127"/>
      <c r="T82" s="155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8"/>
    </row>
    <row r="83" spans="1:34" ht="15">
      <c r="A83" s="226" t="s">
        <v>131</v>
      </c>
      <c r="B83" s="119">
        <v>2</v>
      </c>
      <c r="C83" s="117" t="s">
        <v>661</v>
      </c>
      <c r="D83" s="155"/>
      <c r="E83" s="155" t="s">
        <v>33</v>
      </c>
      <c r="F83" s="155" t="s">
        <v>48</v>
      </c>
      <c r="G83" s="127"/>
      <c r="H83" s="127"/>
      <c r="I83" s="127"/>
      <c r="J83" s="127"/>
      <c r="K83" s="127"/>
      <c r="L83" s="127"/>
      <c r="M83" s="127"/>
      <c r="N83" s="127"/>
      <c r="O83" s="127"/>
      <c r="P83" s="127">
        <f>U83+AA83+AF83</f>
        <v>374400</v>
      </c>
      <c r="Q83" s="127"/>
      <c r="R83" s="221">
        <v>0</v>
      </c>
      <c r="S83" s="127"/>
      <c r="T83" s="155">
        <f>R83/1.21</f>
        <v>0</v>
      </c>
      <c r="U83" s="127">
        <f>CEILING(T83,100)</f>
        <v>0</v>
      </c>
      <c r="V83" s="127"/>
      <c r="W83" s="127">
        <v>453000</v>
      </c>
      <c r="X83" s="127"/>
      <c r="Y83" s="127">
        <f>W83/1.21</f>
        <v>374380.1652892562</v>
      </c>
      <c r="Z83" s="127"/>
      <c r="AA83" s="127">
        <f>CEILING(Y83,100)</f>
        <v>374400</v>
      </c>
      <c r="AB83" s="127"/>
      <c r="AC83" s="127">
        <v>0</v>
      </c>
      <c r="AD83" s="127"/>
      <c r="AE83" s="127">
        <f>AC83/1.21</f>
        <v>0</v>
      </c>
      <c r="AF83" s="127">
        <f>CEILING(AE83,100)</f>
        <v>0</v>
      </c>
      <c r="AG83" s="127"/>
      <c r="AH83" s="172" t="s">
        <v>523</v>
      </c>
    </row>
    <row r="84" spans="1:34" ht="15">
      <c r="A84" s="231"/>
      <c r="B84" s="119"/>
      <c r="C84" s="117"/>
      <c r="D84" s="155"/>
      <c r="E84" s="155" t="s">
        <v>34</v>
      </c>
      <c r="F84" s="155"/>
      <c r="G84" s="127">
        <f>I84+K84+M84</f>
        <v>453000</v>
      </c>
      <c r="H84" s="127"/>
      <c r="I84" s="127">
        <v>0</v>
      </c>
      <c r="J84" s="127"/>
      <c r="K84" s="127">
        <v>453000</v>
      </c>
      <c r="L84" s="127"/>
      <c r="M84" s="127">
        <v>0</v>
      </c>
      <c r="N84" s="127"/>
      <c r="O84" s="209" t="s">
        <v>382</v>
      </c>
      <c r="P84" s="228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</row>
    <row r="85" spans="1:34" ht="15.75">
      <c r="A85" s="230"/>
      <c r="B85" s="232"/>
      <c r="C85" s="233"/>
      <c r="D85" s="234"/>
      <c r="E85" s="234"/>
      <c r="F85" s="234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221"/>
      <c r="S85" s="127"/>
      <c r="T85" s="155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235"/>
    </row>
    <row r="86" spans="1:34" ht="15">
      <c r="A86" s="226" t="s">
        <v>221</v>
      </c>
      <c r="B86" s="119">
        <v>2</v>
      </c>
      <c r="C86" s="117" t="s">
        <v>222</v>
      </c>
      <c r="D86" s="155"/>
      <c r="E86" s="155"/>
      <c r="F86" s="155"/>
      <c r="G86" s="127"/>
      <c r="H86" s="127"/>
      <c r="I86" s="127"/>
      <c r="J86" s="127"/>
      <c r="K86" s="127"/>
      <c r="L86" s="127"/>
      <c r="M86" s="127"/>
      <c r="N86" s="127"/>
      <c r="O86" s="155"/>
      <c r="P86" s="127"/>
      <c r="Q86" s="127"/>
      <c r="R86" s="221"/>
      <c r="S86" s="127"/>
      <c r="T86" s="155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58"/>
    </row>
    <row r="87" spans="1:34" ht="15">
      <c r="A87" s="226"/>
      <c r="B87" s="119"/>
      <c r="C87" s="117" t="s">
        <v>223</v>
      </c>
      <c r="D87" s="155"/>
      <c r="E87" s="155" t="s">
        <v>218</v>
      </c>
      <c r="F87" s="155" t="s">
        <v>224</v>
      </c>
      <c r="G87" s="127">
        <f>I87+K87+M87</f>
        <v>950000</v>
      </c>
      <c r="H87" s="127"/>
      <c r="I87" s="127">
        <v>0</v>
      </c>
      <c r="J87" s="127"/>
      <c r="K87" s="127">
        <v>10000</v>
      </c>
      <c r="L87" s="127"/>
      <c r="M87" s="127">
        <v>940000</v>
      </c>
      <c r="N87" s="127"/>
      <c r="O87" s="155" t="s">
        <v>397</v>
      </c>
      <c r="P87" s="127">
        <f>U87+AA87+AF87</f>
        <v>783830</v>
      </c>
      <c r="Q87" s="127"/>
      <c r="R87" s="221">
        <v>0</v>
      </c>
      <c r="S87" s="127"/>
      <c r="T87" s="155">
        <f>R87/1.21</f>
        <v>0</v>
      </c>
      <c r="U87" s="127">
        <f>CEILING(T87,100)</f>
        <v>0</v>
      </c>
      <c r="V87" s="127"/>
      <c r="W87" s="127">
        <v>10000</v>
      </c>
      <c r="X87" s="127"/>
      <c r="Y87" s="127">
        <f>W87/1.21</f>
        <v>8264.462809917355</v>
      </c>
      <c r="Z87" s="127"/>
      <c r="AA87" s="127">
        <v>783830</v>
      </c>
      <c r="AB87" s="127"/>
      <c r="AC87" s="127">
        <v>940000</v>
      </c>
      <c r="AD87" s="127"/>
      <c r="AE87" s="127">
        <f>AC87/1.21</f>
        <v>776859.5041322315</v>
      </c>
      <c r="AF87" s="127">
        <v>0</v>
      </c>
      <c r="AG87" s="127"/>
      <c r="AH87" s="158">
        <v>2005</v>
      </c>
    </row>
    <row r="88" spans="1:34" ht="15">
      <c r="A88" s="226"/>
      <c r="B88" s="119"/>
      <c r="C88" s="117"/>
      <c r="D88" s="155"/>
      <c r="E88" s="155"/>
      <c r="F88" s="155"/>
      <c r="G88" s="127"/>
      <c r="H88" s="127"/>
      <c r="I88" s="127"/>
      <c r="J88" s="127"/>
      <c r="K88" s="127"/>
      <c r="L88" s="127"/>
      <c r="M88" s="127"/>
      <c r="N88" s="127"/>
      <c r="O88" s="155"/>
      <c r="P88" s="127"/>
      <c r="Q88" s="127"/>
      <c r="R88" s="221"/>
      <c r="S88" s="127"/>
      <c r="T88" s="155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58"/>
    </row>
    <row r="89" spans="1:34" ht="15">
      <c r="A89" s="211" t="s">
        <v>404</v>
      </c>
      <c r="B89" s="212">
        <v>2</v>
      </c>
      <c r="C89" s="229" t="s">
        <v>417</v>
      </c>
      <c r="D89" s="155"/>
      <c r="E89" s="155"/>
      <c r="F89" s="127"/>
      <c r="G89" s="127">
        <f>I89+K89+M89</f>
        <v>3500000</v>
      </c>
      <c r="H89" s="127"/>
      <c r="I89" s="127">
        <v>0</v>
      </c>
      <c r="J89" s="127"/>
      <c r="K89" s="127">
        <v>100000</v>
      </c>
      <c r="L89" s="127"/>
      <c r="M89" s="127">
        <v>3400000</v>
      </c>
      <c r="N89" s="127"/>
      <c r="O89" s="155" t="s">
        <v>397</v>
      </c>
      <c r="P89" s="127">
        <f>U89+AA89+AF89</f>
        <v>3300000</v>
      </c>
      <c r="Q89" s="127"/>
      <c r="R89" s="221">
        <v>0</v>
      </c>
      <c r="S89" s="127"/>
      <c r="T89" s="155">
        <f>R89/1.21</f>
        <v>0</v>
      </c>
      <c r="U89" s="127">
        <f>CEILING(T89,100)</f>
        <v>0</v>
      </c>
      <c r="V89" s="127"/>
      <c r="W89" s="127">
        <v>100000</v>
      </c>
      <c r="X89" s="127"/>
      <c r="Y89" s="127">
        <f>W89/1.21</f>
        <v>82644.62809917355</v>
      </c>
      <c r="Z89" s="127"/>
      <c r="AA89" s="127">
        <f>CEILING(Y89,100)</f>
        <v>82700</v>
      </c>
      <c r="AB89" s="127"/>
      <c r="AC89" s="127">
        <v>3400000</v>
      </c>
      <c r="AD89" s="127"/>
      <c r="AE89" s="127">
        <f>AC89/1.21</f>
        <v>2809917.355371901</v>
      </c>
      <c r="AF89" s="127">
        <v>3217300</v>
      </c>
      <c r="AG89" s="127"/>
      <c r="AH89" s="158" t="s">
        <v>522</v>
      </c>
    </row>
    <row r="90" spans="1:34" ht="15">
      <c r="A90" s="211"/>
      <c r="B90" s="212"/>
      <c r="C90" s="229" t="s">
        <v>416</v>
      </c>
      <c r="D90" s="155"/>
      <c r="E90" s="155" t="s">
        <v>38</v>
      </c>
      <c r="F90" s="127" t="s">
        <v>487</v>
      </c>
      <c r="G90" s="127"/>
      <c r="H90" s="127"/>
      <c r="I90" s="127"/>
      <c r="J90" s="127"/>
      <c r="K90" s="127"/>
      <c r="L90" s="127"/>
      <c r="M90" s="127"/>
      <c r="N90" s="127"/>
      <c r="O90" s="155"/>
      <c r="P90" s="127"/>
      <c r="Q90" s="127"/>
      <c r="R90" s="221"/>
      <c r="S90" s="127"/>
      <c r="T90" s="155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58"/>
    </row>
    <row r="91" spans="1:34" ht="15">
      <c r="A91" s="211"/>
      <c r="B91" s="212"/>
      <c r="C91" s="236"/>
      <c r="D91" s="155"/>
      <c r="E91" s="155"/>
      <c r="F91" s="127"/>
      <c r="G91" s="224"/>
      <c r="H91" s="127"/>
      <c r="I91" s="127"/>
      <c r="J91" s="127"/>
      <c r="K91" s="127"/>
      <c r="L91" s="127"/>
      <c r="M91" s="127"/>
      <c r="N91" s="127"/>
      <c r="O91" s="127"/>
      <c r="P91" s="237"/>
      <c r="Q91" s="127"/>
      <c r="R91" s="221"/>
      <c r="S91" s="127"/>
      <c r="T91" s="155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8"/>
    </row>
    <row r="92" spans="1:34" ht="15">
      <c r="A92" s="238" t="s">
        <v>405</v>
      </c>
      <c r="B92" s="212">
        <v>2</v>
      </c>
      <c r="C92" s="229" t="s">
        <v>419</v>
      </c>
      <c r="D92" s="155"/>
      <c r="E92" s="155"/>
      <c r="F92" s="127"/>
      <c r="G92" s="127"/>
      <c r="H92" s="127"/>
      <c r="I92" s="127"/>
      <c r="J92" s="127"/>
      <c r="K92" s="127"/>
      <c r="L92" s="127"/>
      <c r="M92" s="127"/>
      <c r="N92" s="127"/>
      <c r="O92" s="155"/>
      <c r="P92" s="127"/>
      <c r="Q92" s="127"/>
      <c r="R92" s="221"/>
      <c r="S92" s="127"/>
      <c r="T92" s="155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58"/>
    </row>
    <row r="93" spans="1:34" ht="15">
      <c r="A93" s="238"/>
      <c r="B93" s="212"/>
      <c r="C93" s="229" t="s">
        <v>418</v>
      </c>
      <c r="D93" s="155"/>
      <c r="E93" s="155" t="s">
        <v>29</v>
      </c>
      <c r="F93" s="127" t="s">
        <v>46</v>
      </c>
      <c r="G93" s="127">
        <f>I93+K93+M93</f>
        <v>24300000</v>
      </c>
      <c r="H93" s="127"/>
      <c r="I93" s="127">
        <v>0</v>
      </c>
      <c r="J93" s="127"/>
      <c r="K93" s="127">
        <v>100000</v>
      </c>
      <c r="L93" s="127"/>
      <c r="M93" s="127">
        <v>24200000</v>
      </c>
      <c r="N93" s="127"/>
      <c r="O93" s="155" t="s">
        <v>397</v>
      </c>
      <c r="P93" s="127">
        <f>U93+AA93+AF93</f>
        <v>20082700</v>
      </c>
      <c r="Q93" s="127"/>
      <c r="R93" s="221">
        <v>0</v>
      </c>
      <c r="S93" s="127"/>
      <c r="T93" s="155">
        <f>R93/1.21</f>
        <v>0</v>
      </c>
      <c r="U93" s="127">
        <f>CEILING(T93,100)</f>
        <v>0</v>
      </c>
      <c r="V93" s="127"/>
      <c r="W93" s="127">
        <v>100000</v>
      </c>
      <c r="X93" s="127"/>
      <c r="Y93" s="127">
        <f>W93/1.21</f>
        <v>82644.62809917355</v>
      </c>
      <c r="Z93" s="127"/>
      <c r="AA93" s="127">
        <f>CEILING(Y93,100)</f>
        <v>82700</v>
      </c>
      <c r="AB93" s="127"/>
      <c r="AC93" s="127">
        <v>24200000</v>
      </c>
      <c r="AD93" s="127"/>
      <c r="AE93" s="127">
        <f>AC93/1.21</f>
        <v>20000000</v>
      </c>
      <c r="AF93" s="127">
        <f>CEILING(AE93,100)</f>
        <v>20000000</v>
      </c>
      <c r="AG93" s="127"/>
      <c r="AH93" s="158" t="s">
        <v>522</v>
      </c>
    </row>
    <row r="94" spans="1:34" ht="15">
      <c r="A94" s="211"/>
      <c r="B94" s="212"/>
      <c r="C94" s="214"/>
      <c r="D94" s="155"/>
      <c r="E94" s="155"/>
      <c r="F94" s="127"/>
      <c r="G94" s="224"/>
      <c r="H94" s="127"/>
      <c r="I94" s="127"/>
      <c r="J94" s="127"/>
      <c r="K94" s="127"/>
      <c r="L94" s="127"/>
      <c r="M94" s="127"/>
      <c r="N94" s="127"/>
      <c r="O94" s="127"/>
      <c r="P94" s="237"/>
      <c r="Q94" s="127"/>
      <c r="R94" s="221"/>
      <c r="S94" s="127"/>
      <c r="T94" s="155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8"/>
    </row>
    <row r="95" spans="1:34" ht="15">
      <c r="A95" s="211" t="s">
        <v>406</v>
      </c>
      <c r="B95" s="212">
        <v>2</v>
      </c>
      <c r="C95" s="213" t="s">
        <v>407</v>
      </c>
      <c r="D95" s="155"/>
      <c r="E95" s="155"/>
      <c r="F95" s="127"/>
      <c r="G95" s="127"/>
      <c r="H95" s="127"/>
      <c r="I95" s="127"/>
      <c r="J95" s="127"/>
      <c r="K95" s="127"/>
      <c r="L95" s="127"/>
      <c r="M95" s="127"/>
      <c r="N95" s="127"/>
      <c r="O95" s="155"/>
      <c r="P95" s="127"/>
      <c r="Q95" s="127"/>
      <c r="R95" s="221"/>
      <c r="S95" s="127"/>
      <c r="T95" s="155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58"/>
    </row>
    <row r="96" spans="1:34" ht="15">
      <c r="A96" s="211"/>
      <c r="B96" s="212"/>
      <c r="C96" s="214" t="s">
        <v>408</v>
      </c>
      <c r="D96" s="155"/>
      <c r="E96" s="155" t="s">
        <v>29</v>
      </c>
      <c r="F96" s="127" t="s">
        <v>46</v>
      </c>
      <c r="G96" s="127">
        <f>I96+K96+M96</f>
        <v>13000000</v>
      </c>
      <c r="H96" s="127"/>
      <c r="I96" s="127">
        <v>0</v>
      </c>
      <c r="J96" s="127"/>
      <c r="K96" s="127">
        <v>500000</v>
      </c>
      <c r="L96" s="127"/>
      <c r="M96" s="127">
        <v>12500000</v>
      </c>
      <c r="N96" s="127"/>
      <c r="O96" s="155" t="s">
        <v>397</v>
      </c>
      <c r="P96" s="127">
        <f>U96+AA96+AF96</f>
        <v>10430600</v>
      </c>
      <c r="Q96" s="127"/>
      <c r="R96" s="221">
        <v>0</v>
      </c>
      <c r="S96" s="127"/>
      <c r="T96" s="155">
        <f>R96/1.21</f>
        <v>0</v>
      </c>
      <c r="U96" s="127">
        <f>CEILING(T96,100)</f>
        <v>0</v>
      </c>
      <c r="V96" s="127"/>
      <c r="W96" s="127">
        <v>500000</v>
      </c>
      <c r="X96" s="127"/>
      <c r="Y96" s="127">
        <v>100000</v>
      </c>
      <c r="Z96" s="127"/>
      <c r="AA96" s="127">
        <f>CEILING(Y96,100)</f>
        <v>100000</v>
      </c>
      <c r="AB96" s="127"/>
      <c r="AC96" s="127">
        <v>12500000</v>
      </c>
      <c r="AD96" s="127"/>
      <c r="AE96" s="127">
        <f>AC96/1.21</f>
        <v>10330578.512396695</v>
      </c>
      <c r="AF96" s="127">
        <f>CEILING(AE96,100)</f>
        <v>10330600</v>
      </c>
      <c r="AG96" s="127"/>
      <c r="AH96" s="158" t="s">
        <v>522</v>
      </c>
    </row>
    <row r="97" spans="1:34" ht="15">
      <c r="A97" s="211"/>
      <c r="B97" s="212"/>
      <c r="C97" s="214"/>
      <c r="D97" s="155"/>
      <c r="E97" s="155"/>
      <c r="F97" s="127"/>
      <c r="G97" s="127"/>
      <c r="H97" s="127"/>
      <c r="I97" s="127"/>
      <c r="J97" s="127"/>
      <c r="K97" s="127"/>
      <c r="L97" s="127"/>
      <c r="M97" s="127"/>
      <c r="N97" s="127"/>
      <c r="O97" s="155"/>
      <c r="P97" s="127"/>
      <c r="Q97" s="127"/>
      <c r="R97" s="221"/>
      <c r="S97" s="127"/>
      <c r="T97" s="155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58"/>
    </row>
    <row r="98" spans="1:34" ht="15.75">
      <c r="A98" s="215" t="s">
        <v>495</v>
      </c>
      <c r="B98" s="212">
        <v>2</v>
      </c>
      <c r="C98" s="239" t="s">
        <v>534</v>
      </c>
      <c r="D98" s="155"/>
      <c r="E98" s="155" t="s">
        <v>252</v>
      </c>
      <c r="F98" s="127" t="s">
        <v>47</v>
      </c>
      <c r="G98" s="127"/>
      <c r="H98" s="127"/>
      <c r="I98" s="127"/>
      <c r="J98" s="127"/>
      <c r="K98" s="127"/>
      <c r="L98" s="127"/>
      <c r="M98" s="127"/>
      <c r="N98" s="127"/>
      <c r="O98" s="155"/>
      <c r="P98" s="127">
        <f>U98+AA98+AF98</f>
        <v>3500000</v>
      </c>
      <c r="Q98" s="127"/>
      <c r="R98" s="221"/>
      <c r="S98" s="127"/>
      <c r="T98" s="155"/>
      <c r="U98" s="127">
        <v>0</v>
      </c>
      <c r="V98" s="127"/>
      <c r="W98" s="127"/>
      <c r="X98" s="127"/>
      <c r="Y98" s="127"/>
      <c r="Z98" s="127"/>
      <c r="AA98" s="127">
        <v>100000</v>
      </c>
      <c r="AB98" s="127"/>
      <c r="AC98" s="127"/>
      <c r="AD98" s="127"/>
      <c r="AE98" s="127"/>
      <c r="AF98" s="127">
        <v>3400000</v>
      </c>
      <c r="AG98" s="127"/>
      <c r="AH98" s="158" t="s">
        <v>522</v>
      </c>
    </row>
    <row r="99" spans="1:34" ht="15.75">
      <c r="A99" s="215"/>
      <c r="B99" s="212"/>
      <c r="C99" s="239"/>
      <c r="D99" s="155"/>
      <c r="E99" s="155"/>
      <c r="F99" s="127"/>
      <c r="G99" s="127"/>
      <c r="H99" s="127"/>
      <c r="I99" s="127"/>
      <c r="J99" s="127"/>
      <c r="K99" s="127"/>
      <c r="L99" s="127"/>
      <c r="M99" s="127"/>
      <c r="N99" s="127"/>
      <c r="O99" s="155"/>
      <c r="P99" s="127"/>
      <c r="Q99" s="127"/>
      <c r="R99" s="221"/>
      <c r="S99" s="127"/>
      <c r="T99" s="155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58"/>
    </row>
    <row r="100" spans="1:34" ht="15.75">
      <c r="A100" s="215" t="s">
        <v>536</v>
      </c>
      <c r="B100" s="212">
        <v>2</v>
      </c>
      <c r="C100" s="239" t="s">
        <v>535</v>
      </c>
      <c r="D100" s="155"/>
      <c r="E100" s="155" t="s">
        <v>65</v>
      </c>
      <c r="F100" s="127" t="s">
        <v>550</v>
      </c>
      <c r="G100" s="127"/>
      <c r="H100" s="127"/>
      <c r="I100" s="127"/>
      <c r="J100" s="127"/>
      <c r="K100" s="127"/>
      <c r="L100" s="127"/>
      <c r="M100" s="127"/>
      <c r="N100" s="127"/>
      <c r="O100" s="155"/>
      <c r="P100" s="127">
        <f>U100+AA100+AF100</f>
        <v>1300000</v>
      </c>
      <c r="Q100" s="127"/>
      <c r="R100" s="221"/>
      <c r="S100" s="127"/>
      <c r="T100" s="155"/>
      <c r="U100" s="127">
        <v>0</v>
      </c>
      <c r="V100" s="127"/>
      <c r="W100" s="127"/>
      <c r="X100" s="127"/>
      <c r="Y100" s="127"/>
      <c r="Z100" s="127"/>
      <c r="AA100" s="127">
        <v>50000</v>
      </c>
      <c r="AB100" s="127"/>
      <c r="AC100" s="127"/>
      <c r="AD100" s="127"/>
      <c r="AE100" s="127"/>
      <c r="AF100" s="127">
        <v>1250000</v>
      </c>
      <c r="AG100" s="127"/>
      <c r="AH100" s="158" t="s">
        <v>522</v>
      </c>
    </row>
    <row r="101" spans="1:34" ht="15">
      <c r="A101" s="211"/>
      <c r="B101" s="212"/>
      <c r="C101" s="214"/>
      <c r="D101" s="155"/>
      <c r="E101" s="155"/>
      <c r="F101" s="127"/>
      <c r="G101" s="127"/>
      <c r="H101" s="127"/>
      <c r="I101" s="127"/>
      <c r="J101" s="127"/>
      <c r="K101" s="127"/>
      <c r="L101" s="127"/>
      <c r="M101" s="127"/>
      <c r="N101" s="127"/>
      <c r="O101" s="155"/>
      <c r="P101" s="127"/>
      <c r="Q101" s="127"/>
      <c r="R101" s="221"/>
      <c r="S101" s="127"/>
      <c r="T101" s="155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58"/>
    </row>
    <row r="102" spans="1:34" ht="15.75">
      <c r="A102" s="215" t="s">
        <v>537</v>
      </c>
      <c r="B102" s="212">
        <v>2</v>
      </c>
      <c r="C102" s="239" t="s">
        <v>662</v>
      </c>
      <c r="D102" s="155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8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</row>
    <row r="103" spans="1:34" ht="15">
      <c r="A103" s="211"/>
      <c r="B103" s="212"/>
      <c r="C103" s="239" t="s">
        <v>550</v>
      </c>
      <c r="D103" s="155"/>
      <c r="E103" s="155" t="s">
        <v>65</v>
      </c>
      <c r="F103" s="127" t="s">
        <v>550</v>
      </c>
      <c r="G103" s="127"/>
      <c r="H103" s="127"/>
      <c r="I103" s="127"/>
      <c r="J103" s="127"/>
      <c r="K103" s="127"/>
      <c r="L103" s="127"/>
      <c r="M103" s="127"/>
      <c r="N103" s="127"/>
      <c r="O103" s="155"/>
      <c r="P103" s="127">
        <f>U103+AA103+AF103</f>
        <v>650000</v>
      </c>
      <c r="Q103" s="127"/>
      <c r="R103" s="221"/>
      <c r="S103" s="127"/>
      <c r="T103" s="155"/>
      <c r="U103" s="127">
        <v>0</v>
      </c>
      <c r="V103" s="127"/>
      <c r="W103" s="127"/>
      <c r="X103" s="127"/>
      <c r="Y103" s="127"/>
      <c r="Z103" s="127"/>
      <c r="AA103" s="127">
        <v>50000</v>
      </c>
      <c r="AB103" s="127"/>
      <c r="AC103" s="127"/>
      <c r="AD103" s="127"/>
      <c r="AE103" s="127"/>
      <c r="AF103" s="127">
        <v>600000</v>
      </c>
      <c r="AG103" s="127"/>
      <c r="AH103" s="158" t="s">
        <v>522</v>
      </c>
    </row>
    <row r="104" spans="1:34" ht="15">
      <c r="A104" s="211"/>
      <c r="B104" s="212"/>
      <c r="C104" s="239"/>
      <c r="D104" s="155"/>
      <c r="E104" s="155"/>
      <c r="F104" s="127"/>
      <c r="G104" s="127"/>
      <c r="H104" s="127"/>
      <c r="I104" s="127"/>
      <c r="J104" s="127"/>
      <c r="K104" s="127"/>
      <c r="L104" s="127"/>
      <c r="M104" s="127"/>
      <c r="N104" s="127"/>
      <c r="O104" s="155"/>
      <c r="P104" s="127"/>
      <c r="Q104" s="127"/>
      <c r="R104" s="221"/>
      <c r="S104" s="127"/>
      <c r="T104" s="155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58"/>
    </row>
    <row r="105" spans="1:34" ht="15.75">
      <c r="A105" s="215" t="s">
        <v>671</v>
      </c>
      <c r="B105" s="212">
        <v>2</v>
      </c>
      <c r="C105" s="239" t="s">
        <v>672</v>
      </c>
      <c r="D105" s="155"/>
      <c r="E105" s="155" t="s">
        <v>698</v>
      </c>
      <c r="F105" s="127" t="s">
        <v>699</v>
      </c>
      <c r="G105" s="127"/>
      <c r="H105" s="127"/>
      <c r="I105" s="127"/>
      <c r="J105" s="127"/>
      <c r="K105" s="127"/>
      <c r="L105" s="127"/>
      <c r="M105" s="127"/>
      <c r="N105" s="127"/>
      <c r="O105" s="155"/>
      <c r="P105" s="127">
        <v>2450000</v>
      </c>
      <c r="Q105" s="127"/>
      <c r="R105" s="221"/>
      <c r="S105" s="127"/>
      <c r="T105" s="155"/>
      <c r="U105" s="127">
        <v>0</v>
      </c>
      <c r="V105" s="127"/>
      <c r="W105" s="127"/>
      <c r="X105" s="127"/>
      <c r="Y105" s="127"/>
      <c r="Z105" s="127"/>
      <c r="AA105" s="127">
        <v>5000</v>
      </c>
      <c r="AB105" s="127"/>
      <c r="AC105" s="127"/>
      <c r="AD105" s="127"/>
      <c r="AE105" s="127"/>
      <c r="AF105" s="127">
        <f>P105-AA105</f>
        <v>2445000</v>
      </c>
      <c r="AG105" s="127"/>
      <c r="AH105" s="158" t="s">
        <v>522</v>
      </c>
    </row>
    <row r="106" spans="1:34" ht="15">
      <c r="A106" s="211"/>
      <c r="B106" s="212"/>
      <c r="C106" s="239"/>
      <c r="D106" s="155"/>
      <c r="E106" s="155"/>
      <c r="F106" s="127"/>
      <c r="G106" s="127"/>
      <c r="H106" s="127"/>
      <c r="I106" s="127"/>
      <c r="J106" s="127"/>
      <c r="K106" s="127"/>
      <c r="L106" s="127"/>
      <c r="M106" s="127"/>
      <c r="N106" s="127"/>
      <c r="O106" s="155"/>
      <c r="P106" s="127"/>
      <c r="Q106" s="127"/>
      <c r="R106" s="221"/>
      <c r="S106" s="127"/>
      <c r="T106" s="155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58"/>
    </row>
    <row r="107" spans="1:34" ht="15.75">
      <c r="A107" s="215" t="s">
        <v>673</v>
      </c>
      <c r="B107" s="212">
        <v>2</v>
      </c>
      <c r="C107" s="239" t="s">
        <v>674</v>
      </c>
      <c r="D107" s="155"/>
      <c r="E107" s="155" t="s">
        <v>698</v>
      </c>
      <c r="F107" s="127" t="s">
        <v>694</v>
      </c>
      <c r="G107" s="127"/>
      <c r="H107" s="127"/>
      <c r="I107" s="127"/>
      <c r="J107" s="127"/>
      <c r="K107" s="127"/>
      <c r="L107" s="127"/>
      <c r="M107" s="127"/>
      <c r="N107" s="127"/>
      <c r="O107" s="155"/>
      <c r="P107" s="127">
        <v>3800000</v>
      </c>
      <c r="Q107" s="127"/>
      <c r="R107" s="221"/>
      <c r="S107" s="127"/>
      <c r="T107" s="155"/>
      <c r="U107" s="127">
        <v>0</v>
      </c>
      <c r="V107" s="127"/>
      <c r="W107" s="127"/>
      <c r="X107" s="127"/>
      <c r="Y107" s="127"/>
      <c r="Z107" s="127"/>
      <c r="AA107" s="127">
        <v>5000</v>
      </c>
      <c r="AB107" s="127"/>
      <c r="AC107" s="127"/>
      <c r="AD107" s="127"/>
      <c r="AE107" s="127"/>
      <c r="AF107" s="127">
        <f>P107-AA107</f>
        <v>3795000</v>
      </c>
      <c r="AG107" s="127"/>
      <c r="AH107" s="158" t="s">
        <v>522</v>
      </c>
    </row>
    <row r="108" spans="1:34" ht="15">
      <c r="A108" s="211"/>
      <c r="B108" s="212"/>
      <c r="C108" s="239"/>
      <c r="D108" s="155"/>
      <c r="E108" s="155"/>
      <c r="F108" s="127"/>
      <c r="G108" s="127"/>
      <c r="H108" s="127"/>
      <c r="I108" s="127"/>
      <c r="J108" s="127"/>
      <c r="K108" s="127"/>
      <c r="L108" s="127"/>
      <c r="M108" s="127"/>
      <c r="N108" s="127"/>
      <c r="O108" s="155"/>
      <c r="P108" s="127"/>
      <c r="Q108" s="127"/>
      <c r="R108" s="221"/>
      <c r="S108" s="127"/>
      <c r="T108" s="155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58"/>
    </row>
    <row r="109" spans="1:34" ht="15.75">
      <c r="A109" s="215" t="s">
        <v>675</v>
      </c>
      <c r="B109" s="212">
        <v>2</v>
      </c>
      <c r="C109" s="239" t="s">
        <v>676</v>
      </c>
      <c r="D109" s="155"/>
      <c r="E109" s="155" t="s">
        <v>546</v>
      </c>
      <c r="F109" s="127" t="s">
        <v>702</v>
      </c>
      <c r="G109" s="127"/>
      <c r="H109" s="127"/>
      <c r="I109" s="127"/>
      <c r="J109" s="127"/>
      <c r="K109" s="127"/>
      <c r="L109" s="127"/>
      <c r="M109" s="127"/>
      <c r="N109" s="127"/>
      <c r="O109" s="155"/>
      <c r="P109" s="127">
        <v>2650000</v>
      </c>
      <c r="Q109" s="127"/>
      <c r="R109" s="221"/>
      <c r="S109" s="127"/>
      <c r="T109" s="155"/>
      <c r="U109" s="127">
        <v>0</v>
      </c>
      <c r="V109" s="127"/>
      <c r="W109" s="127"/>
      <c r="X109" s="127"/>
      <c r="Y109" s="127"/>
      <c r="Z109" s="127"/>
      <c r="AA109" s="127">
        <v>5000</v>
      </c>
      <c r="AB109" s="127"/>
      <c r="AC109" s="127"/>
      <c r="AD109" s="127"/>
      <c r="AE109" s="127"/>
      <c r="AF109" s="127">
        <f>P109-AA109</f>
        <v>2645000</v>
      </c>
      <c r="AG109" s="127"/>
      <c r="AH109" s="158" t="s">
        <v>522</v>
      </c>
    </row>
    <row r="110" spans="1:34" ht="15.75">
      <c r="A110" s="215"/>
      <c r="B110" s="212"/>
      <c r="C110" s="239"/>
      <c r="D110" s="155"/>
      <c r="E110" s="155"/>
      <c r="F110" s="127"/>
      <c r="G110" s="127"/>
      <c r="H110" s="127"/>
      <c r="I110" s="127"/>
      <c r="J110" s="127"/>
      <c r="K110" s="127"/>
      <c r="L110" s="127"/>
      <c r="M110" s="127"/>
      <c r="N110" s="127"/>
      <c r="O110" s="155"/>
      <c r="P110" s="127"/>
      <c r="Q110" s="127"/>
      <c r="R110" s="221"/>
      <c r="S110" s="127"/>
      <c r="T110" s="155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58"/>
    </row>
    <row r="111" spans="1:34" ht="15.75">
      <c r="A111" s="215" t="s">
        <v>677</v>
      </c>
      <c r="B111" s="212">
        <v>2</v>
      </c>
      <c r="C111" s="239" t="s">
        <v>678</v>
      </c>
      <c r="D111" s="155"/>
      <c r="E111" s="155" t="s">
        <v>551</v>
      </c>
      <c r="F111" s="127" t="s">
        <v>634</v>
      </c>
      <c r="G111" s="127"/>
      <c r="H111" s="127"/>
      <c r="I111" s="127"/>
      <c r="J111" s="127"/>
      <c r="K111" s="127"/>
      <c r="L111" s="127"/>
      <c r="M111" s="127"/>
      <c r="N111" s="127"/>
      <c r="O111" s="155"/>
      <c r="P111" s="127">
        <v>2400000</v>
      </c>
      <c r="Q111" s="127"/>
      <c r="R111" s="221"/>
      <c r="S111" s="127"/>
      <c r="T111" s="155"/>
      <c r="U111" s="127">
        <v>0</v>
      </c>
      <c r="V111" s="127"/>
      <c r="W111" s="127"/>
      <c r="X111" s="127"/>
      <c r="Y111" s="127"/>
      <c r="Z111" s="127"/>
      <c r="AA111" s="127">
        <v>5000</v>
      </c>
      <c r="AB111" s="127"/>
      <c r="AC111" s="127"/>
      <c r="AD111" s="127"/>
      <c r="AE111" s="127"/>
      <c r="AF111" s="127">
        <f>P111-AA111</f>
        <v>2395000</v>
      </c>
      <c r="AG111" s="127"/>
      <c r="AH111" s="158" t="s">
        <v>522</v>
      </c>
    </row>
    <row r="112" spans="1:34" ht="15.75">
      <c r="A112" s="215"/>
      <c r="B112" s="212"/>
      <c r="C112" s="239"/>
      <c r="D112" s="155"/>
      <c r="E112" s="155"/>
      <c r="F112" s="127"/>
      <c r="G112" s="127"/>
      <c r="H112" s="127"/>
      <c r="I112" s="127"/>
      <c r="J112" s="127"/>
      <c r="K112" s="127"/>
      <c r="L112" s="127"/>
      <c r="M112" s="127"/>
      <c r="N112" s="127"/>
      <c r="O112" s="155"/>
      <c r="P112" s="127"/>
      <c r="Q112" s="127"/>
      <c r="R112" s="221"/>
      <c r="S112" s="127"/>
      <c r="T112" s="155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58"/>
    </row>
    <row r="113" spans="1:34" ht="15.75">
      <c r="A113" s="215" t="s">
        <v>682</v>
      </c>
      <c r="B113" s="212">
        <v>2</v>
      </c>
      <c r="C113" s="239" t="s">
        <v>683</v>
      </c>
      <c r="D113" s="155"/>
      <c r="E113" s="155" t="s">
        <v>552</v>
      </c>
      <c r="F113" s="127" t="s">
        <v>700</v>
      </c>
      <c r="G113" s="127"/>
      <c r="H113" s="127"/>
      <c r="I113" s="127"/>
      <c r="J113" s="127"/>
      <c r="K113" s="127"/>
      <c r="L113" s="127"/>
      <c r="M113" s="127"/>
      <c r="N113" s="127"/>
      <c r="O113" s="155"/>
      <c r="P113" s="127">
        <v>2400000</v>
      </c>
      <c r="Q113" s="127"/>
      <c r="R113" s="221"/>
      <c r="S113" s="127"/>
      <c r="T113" s="155"/>
      <c r="U113" s="127">
        <v>0</v>
      </c>
      <c r="V113" s="127"/>
      <c r="W113" s="127"/>
      <c r="X113" s="127"/>
      <c r="Y113" s="127"/>
      <c r="Z113" s="127"/>
      <c r="AA113" s="127">
        <v>5000</v>
      </c>
      <c r="AB113" s="127"/>
      <c r="AC113" s="127"/>
      <c r="AD113" s="127"/>
      <c r="AE113" s="127"/>
      <c r="AF113" s="127">
        <f>P113-AA113</f>
        <v>2395000</v>
      </c>
      <c r="AG113" s="127"/>
      <c r="AH113" s="158" t="s">
        <v>522</v>
      </c>
    </row>
    <row r="114" spans="1:34" ht="15.75">
      <c r="A114" s="215"/>
      <c r="B114" s="212"/>
      <c r="C114" s="239"/>
      <c r="D114" s="155"/>
      <c r="E114" s="155"/>
      <c r="F114" s="127"/>
      <c r="G114" s="127"/>
      <c r="H114" s="127"/>
      <c r="I114" s="127"/>
      <c r="J114" s="127"/>
      <c r="K114" s="127"/>
      <c r="L114" s="127"/>
      <c r="M114" s="127"/>
      <c r="N114" s="127"/>
      <c r="O114" s="155"/>
      <c r="P114" s="127"/>
      <c r="Q114" s="127"/>
      <c r="R114" s="221"/>
      <c r="S114" s="127"/>
      <c r="T114" s="155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58"/>
    </row>
    <row r="115" spans="1:34" ht="15.75">
      <c r="A115" s="215" t="s">
        <v>684</v>
      </c>
      <c r="B115" s="212">
        <v>2</v>
      </c>
      <c r="C115" s="239" t="s">
        <v>685</v>
      </c>
      <c r="D115" s="155"/>
      <c r="E115" s="155"/>
      <c r="F115" s="127"/>
      <c r="G115" s="127"/>
      <c r="H115" s="127"/>
      <c r="I115" s="127"/>
      <c r="J115" s="127"/>
      <c r="K115" s="127"/>
      <c r="L115" s="127"/>
      <c r="M115" s="127"/>
      <c r="N115" s="127"/>
      <c r="O115" s="155"/>
      <c r="P115" s="127"/>
      <c r="Q115" s="127"/>
      <c r="R115" s="221"/>
      <c r="S115" s="127"/>
      <c r="T115" s="155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58"/>
    </row>
    <row r="116" spans="1:34" ht="15.75">
      <c r="A116" s="215"/>
      <c r="B116" s="212"/>
      <c r="C116" s="239" t="s">
        <v>686</v>
      </c>
      <c r="D116" s="155"/>
      <c r="E116" s="155" t="s">
        <v>551</v>
      </c>
      <c r="F116" s="127" t="s">
        <v>701</v>
      </c>
      <c r="G116" s="127"/>
      <c r="H116" s="127"/>
      <c r="I116" s="127"/>
      <c r="J116" s="127"/>
      <c r="K116" s="127"/>
      <c r="L116" s="127"/>
      <c r="M116" s="127"/>
      <c r="N116" s="127"/>
      <c r="O116" s="155"/>
      <c r="P116" s="127">
        <v>1100000</v>
      </c>
      <c r="Q116" s="127"/>
      <c r="R116" s="221"/>
      <c r="S116" s="127"/>
      <c r="T116" s="155"/>
      <c r="U116" s="127">
        <v>0</v>
      </c>
      <c r="V116" s="127"/>
      <c r="W116" s="127"/>
      <c r="X116" s="127"/>
      <c r="Y116" s="127"/>
      <c r="Z116" s="127"/>
      <c r="AA116" s="127">
        <v>5000</v>
      </c>
      <c r="AB116" s="127"/>
      <c r="AC116" s="127"/>
      <c r="AD116" s="127"/>
      <c r="AE116" s="127"/>
      <c r="AF116" s="127">
        <f>P116-AA116</f>
        <v>1095000</v>
      </c>
      <c r="AG116" s="127"/>
      <c r="AH116" s="158" t="s">
        <v>522</v>
      </c>
    </row>
    <row r="117" spans="1:34" ht="15.75">
      <c r="A117" s="215"/>
      <c r="B117" s="212"/>
      <c r="C117" s="239"/>
      <c r="D117" s="155"/>
      <c r="E117" s="155"/>
      <c r="F117" s="127"/>
      <c r="G117" s="127"/>
      <c r="H117" s="127"/>
      <c r="I117" s="127"/>
      <c r="J117" s="127"/>
      <c r="K117" s="127"/>
      <c r="L117" s="127"/>
      <c r="M117" s="127"/>
      <c r="N117" s="127"/>
      <c r="O117" s="155"/>
      <c r="P117" s="127"/>
      <c r="Q117" s="127"/>
      <c r="R117" s="221"/>
      <c r="S117" s="127"/>
      <c r="T117" s="155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58"/>
    </row>
    <row r="118" spans="1:34" ht="15.75">
      <c r="A118" s="215" t="s">
        <v>687</v>
      </c>
      <c r="B118" s="212">
        <v>2</v>
      </c>
      <c r="C118" s="239" t="s">
        <v>688</v>
      </c>
      <c r="D118" s="155"/>
      <c r="E118" s="155"/>
      <c r="F118" s="127"/>
      <c r="G118" s="127"/>
      <c r="H118" s="127"/>
      <c r="I118" s="127"/>
      <c r="J118" s="127"/>
      <c r="K118" s="127"/>
      <c r="L118" s="127"/>
      <c r="M118" s="127"/>
      <c r="N118" s="127"/>
      <c r="O118" s="155"/>
      <c r="P118" s="127">
        <v>1100000</v>
      </c>
      <c r="Q118" s="127"/>
      <c r="R118" s="221"/>
      <c r="S118" s="127"/>
      <c r="T118" s="155"/>
      <c r="U118" s="127">
        <v>0</v>
      </c>
      <c r="V118" s="127"/>
      <c r="W118" s="127"/>
      <c r="X118" s="127"/>
      <c r="Y118" s="127"/>
      <c r="Z118" s="127"/>
      <c r="AA118" s="127">
        <v>5000</v>
      </c>
      <c r="AB118" s="127"/>
      <c r="AC118" s="127"/>
      <c r="AD118" s="127"/>
      <c r="AE118" s="127"/>
      <c r="AF118" s="127">
        <f>P118-AA118</f>
        <v>1095000</v>
      </c>
      <c r="AG118" s="127"/>
      <c r="AH118" s="158" t="s">
        <v>522</v>
      </c>
    </row>
    <row r="119" spans="1:34" ht="15.75">
      <c r="A119" s="215"/>
      <c r="B119" s="212"/>
      <c r="C119" s="239"/>
      <c r="D119" s="155"/>
      <c r="E119" s="155"/>
      <c r="F119" s="127"/>
      <c r="G119" s="127"/>
      <c r="H119" s="127"/>
      <c r="I119" s="127"/>
      <c r="J119" s="127"/>
      <c r="K119" s="127"/>
      <c r="L119" s="127"/>
      <c r="M119" s="127"/>
      <c r="N119" s="127"/>
      <c r="O119" s="155"/>
      <c r="P119" s="127"/>
      <c r="Q119" s="127"/>
      <c r="R119" s="221"/>
      <c r="S119" s="127"/>
      <c r="T119" s="155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58"/>
    </row>
    <row r="120" spans="1:34" ht="15">
      <c r="A120" s="208" t="s">
        <v>88</v>
      </c>
      <c r="B120" s="119">
        <v>2</v>
      </c>
      <c r="C120" s="117" t="s">
        <v>160</v>
      </c>
      <c r="D120" s="155"/>
      <c r="E120" s="155"/>
      <c r="F120" s="155"/>
      <c r="G120" s="127"/>
      <c r="H120" s="127"/>
      <c r="I120" s="127"/>
      <c r="J120" s="127"/>
      <c r="K120" s="127"/>
      <c r="L120" s="224"/>
      <c r="M120" s="127"/>
      <c r="N120" s="127"/>
      <c r="O120" s="127"/>
      <c r="P120" s="127"/>
      <c r="Q120" s="127"/>
      <c r="R120" s="221"/>
      <c r="S120" s="127"/>
      <c r="T120" s="155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8"/>
    </row>
    <row r="121" spans="1:34" ht="15">
      <c r="A121" s="210"/>
      <c r="B121" s="119"/>
      <c r="C121" s="117" t="s">
        <v>212</v>
      </c>
      <c r="D121" s="155"/>
      <c r="E121" s="155" t="s">
        <v>27</v>
      </c>
      <c r="F121" s="155" t="s">
        <v>45</v>
      </c>
      <c r="G121" s="127">
        <f>I121+K121+M121</f>
        <v>300000</v>
      </c>
      <c r="H121" s="127"/>
      <c r="I121" s="127">
        <v>0</v>
      </c>
      <c r="J121" s="127"/>
      <c r="K121" s="127">
        <f>900000-600000</f>
        <v>300000</v>
      </c>
      <c r="L121" s="127"/>
      <c r="M121" s="127">
        <v>0</v>
      </c>
      <c r="N121" s="127"/>
      <c r="O121" s="158">
        <v>2004</v>
      </c>
      <c r="P121" s="127">
        <f>U121+AA121+AF121</f>
        <v>150000</v>
      </c>
      <c r="Q121" s="127"/>
      <c r="R121" s="221">
        <v>0</v>
      </c>
      <c r="S121" s="127"/>
      <c r="T121" s="155">
        <f>R121/1.21</f>
        <v>0</v>
      </c>
      <c r="U121" s="127">
        <f>CEILING(T121,100)</f>
        <v>0</v>
      </c>
      <c r="V121" s="127"/>
      <c r="W121" s="127">
        <v>181500</v>
      </c>
      <c r="X121" s="127"/>
      <c r="Y121" s="127">
        <f>W121/1.21</f>
        <v>150000</v>
      </c>
      <c r="Z121" s="127"/>
      <c r="AA121" s="127">
        <f>CEILING(Y121,100)</f>
        <v>150000</v>
      </c>
      <c r="AB121" s="127"/>
      <c r="AC121" s="127">
        <v>0</v>
      </c>
      <c r="AD121" s="127"/>
      <c r="AE121" s="127">
        <f>AC121/1.21</f>
        <v>0</v>
      </c>
      <c r="AF121" s="127">
        <f>CEILING(AE121,100)</f>
        <v>0</v>
      </c>
      <c r="AG121" s="127"/>
      <c r="AH121" s="158">
        <v>2005</v>
      </c>
    </row>
    <row r="122" spans="1:34" ht="15.75" thickBot="1">
      <c r="A122" s="210"/>
      <c r="B122" s="119"/>
      <c r="C122" s="117"/>
      <c r="D122" s="155"/>
      <c r="E122" s="155"/>
      <c r="F122" s="155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221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8"/>
    </row>
    <row r="123" spans="2:34" ht="17.25" thickBot="1" thickTop="1">
      <c r="B123" s="181" t="s">
        <v>713</v>
      </c>
      <c r="C123" s="18"/>
      <c r="D123" s="18"/>
      <c r="E123" s="18"/>
      <c r="F123" s="19"/>
      <c r="G123" s="110">
        <f>I123+K123+M123</f>
        <v>1432000</v>
      </c>
      <c r="H123" s="111"/>
      <c r="I123" s="110">
        <f>SUM(I126:I150)</f>
        <v>0</v>
      </c>
      <c r="J123" s="111"/>
      <c r="K123" s="110">
        <f>SUM(K126:K150)</f>
        <v>1186000</v>
      </c>
      <c r="L123" s="111"/>
      <c r="M123" s="110">
        <f>SUM(M126:M150)</f>
        <v>246000</v>
      </c>
      <c r="N123" s="111"/>
      <c r="O123" s="111"/>
      <c r="P123" s="20">
        <f>U123+AA123+AF123</f>
        <v>3929900</v>
      </c>
      <c r="Q123" s="111"/>
      <c r="R123" s="142">
        <f>SUM(R126:R150)</f>
        <v>0</v>
      </c>
      <c r="S123" s="110"/>
      <c r="T123" s="110">
        <f>SUM(T126:T150)</f>
        <v>0</v>
      </c>
      <c r="U123" s="110">
        <f>SUM(U126:U150)</f>
        <v>56000</v>
      </c>
      <c r="V123" s="110"/>
      <c r="W123" s="110">
        <f>SUM(W126:W150)</f>
        <v>1186000</v>
      </c>
      <c r="X123" s="110"/>
      <c r="Y123" s="110">
        <f>SUM(Y126:Y150)</f>
        <v>980165.2892561984</v>
      </c>
      <c r="Z123" s="110"/>
      <c r="AA123" s="200">
        <f>SUM(AA126:AA150)</f>
        <v>3600900</v>
      </c>
      <c r="AB123" s="110"/>
      <c r="AC123" s="110">
        <f>SUM(AC126:AC150)</f>
        <v>246000</v>
      </c>
      <c r="AD123" s="110"/>
      <c r="AE123" s="110">
        <f>SUM(AE126:AE150)</f>
        <v>203305.78512396695</v>
      </c>
      <c r="AF123" s="110">
        <f>SUM(AF126:AF150)</f>
        <v>273000</v>
      </c>
      <c r="AG123" s="111"/>
      <c r="AH123" s="189"/>
    </row>
    <row r="124" spans="2:34" ht="16.5" thickTop="1">
      <c r="B124" s="182"/>
      <c r="C124" s="44"/>
      <c r="D124" s="45"/>
      <c r="E124" s="44"/>
      <c r="F124" s="45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40"/>
      <c r="S124" s="112"/>
      <c r="T124" s="112"/>
      <c r="U124" s="112"/>
      <c r="V124" s="112"/>
      <c r="W124" s="112"/>
      <c r="X124" s="112"/>
      <c r="Y124" s="112"/>
      <c r="Z124" s="112"/>
      <c r="AA124" s="127"/>
      <c r="AB124" s="112"/>
      <c r="AC124" s="112"/>
      <c r="AD124" s="112"/>
      <c r="AE124" s="112"/>
      <c r="AF124" s="112"/>
      <c r="AG124" s="112"/>
      <c r="AH124" s="159"/>
    </row>
    <row r="125" spans="1:34" ht="15">
      <c r="A125" s="106" t="s">
        <v>103</v>
      </c>
      <c r="B125" s="105">
        <v>3</v>
      </c>
      <c r="C125" s="104" t="s">
        <v>18</v>
      </c>
      <c r="D125" s="133"/>
      <c r="E125" s="133"/>
      <c r="F125" s="133"/>
      <c r="G125" s="112"/>
      <c r="H125" s="112"/>
      <c r="I125" s="112"/>
      <c r="J125" s="112"/>
      <c r="K125" s="143"/>
      <c r="L125" s="112"/>
      <c r="M125" s="112"/>
      <c r="N125" s="133"/>
      <c r="O125" s="112"/>
      <c r="P125" s="112"/>
      <c r="Q125" s="112"/>
      <c r="R125" s="140"/>
      <c r="S125" s="112"/>
      <c r="T125" s="112"/>
      <c r="U125" s="112"/>
      <c r="V125" s="112"/>
      <c r="W125" s="143"/>
      <c r="X125" s="143"/>
      <c r="Y125" s="112"/>
      <c r="Z125" s="112"/>
      <c r="AA125" s="127"/>
      <c r="AB125" s="112"/>
      <c r="AC125" s="112"/>
      <c r="AD125" s="112"/>
      <c r="AE125" s="112"/>
      <c r="AF125" s="112"/>
      <c r="AG125" s="133"/>
      <c r="AH125" s="159"/>
    </row>
    <row r="126" spans="1:34" ht="15">
      <c r="A126" s="106"/>
      <c r="C126" s="104" t="s">
        <v>309</v>
      </c>
      <c r="D126" s="133"/>
      <c r="E126" s="157"/>
      <c r="F126" s="157"/>
      <c r="G126" s="112"/>
      <c r="H126" s="112"/>
      <c r="I126" s="112"/>
      <c r="J126" s="112"/>
      <c r="K126" s="143"/>
      <c r="L126" s="112"/>
      <c r="M126" s="112"/>
      <c r="N126" s="133"/>
      <c r="O126" s="112"/>
      <c r="P126" s="112"/>
      <c r="Q126" s="112"/>
      <c r="R126" s="140"/>
      <c r="S126" s="112"/>
      <c r="T126" s="112"/>
      <c r="U126" s="112"/>
      <c r="V126" s="112"/>
      <c r="W126" s="143"/>
      <c r="X126" s="143"/>
      <c r="Y126" s="112"/>
      <c r="Z126" s="112"/>
      <c r="AA126" s="127"/>
      <c r="AB126" s="112"/>
      <c r="AC126" s="112"/>
      <c r="AD126" s="112"/>
      <c r="AE126" s="112"/>
      <c r="AF126" s="112"/>
      <c r="AG126" s="133"/>
      <c r="AH126" s="159"/>
    </row>
    <row r="127" spans="1:34" ht="15">
      <c r="A127" s="106"/>
      <c r="C127" s="104" t="s">
        <v>310</v>
      </c>
      <c r="D127" s="133"/>
      <c r="E127" s="157" t="s">
        <v>30</v>
      </c>
      <c r="F127" s="157" t="s">
        <v>30</v>
      </c>
      <c r="G127" s="143">
        <f>I127+K127+M127</f>
        <v>491000</v>
      </c>
      <c r="H127" s="143"/>
      <c r="I127" s="143">
        <v>0</v>
      </c>
      <c r="J127" s="112"/>
      <c r="K127" s="143">
        <v>245000</v>
      </c>
      <c r="L127" s="143"/>
      <c r="M127" s="143">
        <v>246000</v>
      </c>
      <c r="N127" s="133"/>
      <c r="O127" s="133" t="s">
        <v>397</v>
      </c>
      <c r="P127" s="112">
        <f>U127+AA127+AF127</f>
        <v>407000</v>
      </c>
      <c r="Q127" s="143"/>
      <c r="R127" s="144">
        <v>0</v>
      </c>
      <c r="S127" s="143"/>
      <c r="T127" s="133">
        <f>R127/1.21</f>
        <v>0</v>
      </c>
      <c r="U127" s="112">
        <v>38000</v>
      </c>
      <c r="V127" s="112"/>
      <c r="W127" s="112">
        <v>245000</v>
      </c>
      <c r="X127" s="112"/>
      <c r="Y127" s="112">
        <f>W127/1.21</f>
        <v>202479.3388429752</v>
      </c>
      <c r="Z127" s="112"/>
      <c r="AA127" s="127">
        <v>369000</v>
      </c>
      <c r="AB127" s="112"/>
      <c r="AC127" s="112">
        <v>246000</v>
      </c>
      <c r="AD127" s="112"/>
      <c r="AE127" s="112">
        <f>AC127/1.21</f>
        <v>203305.78512396695</v>
      </c>
      <c r="AF127" s="112">
        <v>0</v>
      </c>
      <c r="AG127" s="133"/>
      <c r="AH127" s="157" t="s">
        <v>397</v>
      </c>
    </row>
    <row r="128" spans="1:34" ht="15">
      <c r="A128" s="106"/>
      <c r="C128" s="104"/>
      <c r="D128" s="133"/>
      <c r="E128" s="157"/>
      <c r="F128" s="157"/>
      <c r="G128" s="143"/>
      <c r="H128" s="143"/>
      <c r="I128" s="143"/>
      <c r="J128" s="112"/>
      <c r="K128" s="143"/>
      <c r="L128" s="143"/>
      <c r="M128" s="143"/>
      <c r="N128" s="133"/>
      <c r="O128" s="133"/>
      <c r="P128" s="112"/>
      <c r="Q128" s="143"/>
      <c r="R128" s="144"/>
      <c r="S128" s="143"/>
      <c r="T128" s="133"/>
      <c r="U128" s="112"/>
      <c r="V128" s="112"/>
      <c r="W128" s="112"/>
      <c r="X128" s="112"/>
      <c r="Y128" s="112"/>
      <c r="Z128" s="112"/>
      <c r="AA128" s="127"/>
      <c r="AB128" s="112"/>
      <c r="AC128" s="112"/>
      <c r="AD128" s="112"/>
      <c r="AE128" s="112"/>
      <c r="AF128" s="112"/>
      <c r="AG128" s="133"/>
      <c r="AH128" s="157"/>
    </row>
    <row r="129" spans="1:34" ht="15">
      <c r="A129" s="106"/>
      <c r="B129" s="105">
        <v>3</v>
      </c>
      <c r="C129" s="104" t="s">
        <v>560</v>
      </c>
      <c r="D129" s="133"/>
      <c r="E129" s="157"/>
      <c r="F129" s="157"/>
      <c r="G129" s="143"/>
      <c r="H129" s="143"/>
      <c r="I129" s="143"/>
      <c r="J129" s="112"/>
      <c r="K129" s="143"/>
      <c r="L129" s="143"/>
      <c r="M129" s="143"/>
      <c r="N129" s="133"/>
      <c r="O129" s="133"/>
      <c r="P129" s="112"/>
      <c r="Q129" s="143"/>
      <c r="R129" s="144"/>
      <c r="S129" s="143"/>
      <c r="T129" s="133"/>
      <c r="U129" s="112"/>
      <c r="V129" s="112"/>
      <c r="W129" s="112"/>
      <c r="X129" s="112"/>
      <c r="Y129" s="112"/>
      <c r="Z129" s="112"/>
      <c r="AA129" s="127"/>
      <c r="AB129" s="112"/>
      <c r="AC129" s="112"/>
      <c r="AD129" s="112"/>
      <c r="AE129" s="112"/>
      <c r="AF129" s="112"/>
      <c r="AG129" s="133"/>
      <c r="AH129" s="157"/>
    </row>
    <row r="130" spans="1:34" ht="15">
      <c r="A130" s="106"/>
      <c r="C130" s="104" t="s">
        <v>561</v>
      </c>
      <c r="D130" s="133"/>
      <c r="AA130" s="227"/>
      <c r="AH130" s="103"/>
    </row>
    <row r="131" spans="1:34" ht="15.75">
      <c r="A131" s="114"/>
      <c r="C131" s="107" t="s">
        <v>562</v>
      </c>
      <c r="D131" s="166"/>
      <c r="E131" s="157" t="s">
        <v>35</v>
      </c>
      <c r="F131" s="157" t="s">
        <v>45</v>
      </c>
      <c r="G131" s="143"/>
      <c r="H131" s="143"/>
      <c r="I131" s="143"/>
      <c r="J131" s="112"/>
      <c r="K131" s="143"/>
      <c r="L131" s="143"/>
      <c r="M131" s="143"/>
      <c r="N131" s="133"/>
      <c r="O131" s="133"/>
      <c r="P131" s="112">
        <f>U131+AA131+AF131</f>
        <v>397000</v>
      </c>
      <c r="Q131" s="143"/>
      <c r="R131" s="144"/>
      <c r="S131" s="143"/>
      <c r="T131" s="133"/>
      <c r="U131" s="112">
        <v>0</v>
      </c>
      <c r="V131" s="112"/>
      <c r="W131" s="112"/>
      <c r="X131" s="112"/>
      <c r="Y131" s="112"/>
      <c r="Z131" s="112"/>
      <c r="AA131" s="127">
        <v>124000</v>
      </c>
      <c r="AB131" s="112"/>
      <c r="AC131" s="112"/>
      <c r="AD131" s="112"/>
      <c r="AE131" s="112"/>
      <c r="AF131" s="112">
        <v>273000</v>
      </c>
      <c r="AG131" s="133"/>
      <c r="AH131" s="157" t="s">
        <v>563</v>
      </c>
    </row>
    <row r="132" spans="1:34" ht="15">
      <c r="A132" s="116"/>
      <c r="C132" s="104"/>
      <c r="D132" s="133"/>
      <c r="E132" s="157"/>
      <c r="F132" s="157"/>
      <c r="G132" s="143"/>
      <c r="H132" s="143"/>
      <c r="I132" s="143"/>
      <c r="J132" s="112"/>
      <c r="K132" s="143"/>
      <c r="L132" s="143"/>
      <c r="M132" s="143"/>
      <c r="N132" s="112"/>
      <c r="O132" s="133"/>
      <c r="P132" s="112"/>
      <c r="Q132" s="143"/>
      <c r="R132" s="144"/>
      <c r="S132" s="143"/>
      <c r="T132" s="133"/>
      <c r="U132" s="112"/>
      <c r="V132" s="112"/>
      <c r="W132" s="112"/>
      <c r="X132" s="112"/>
      <c r="Y132" s="112"/>
      <c r="Z132" s="112"/>
      <c r="AA132" s="127"/>
      <c r="AB132" s="112"/>
      <c r="AC132" s="112"/>
      <c r="AD132" s="112"/>
      <c r="AE132" s="112"/>
      <c r="AF132" s="112"/>
      <c r="AG132" s="112"/>
      <c r="AH132" s="157"/>
    </row>
    <row r="133" spans="1:34" ht="15">
      <c r="A133" s="116" t="s">
        <v>346</v>
      </c>
      <c r="B133" s="105">
        <v>3</v>
      </c>
      <c r="C133" s="117" t="s">
        <v>229</v>
      </c>
      <c r="D133" s="155"/>
      <c r="E133" s="158"/>
      <c r="F133" s="158"/>
      <c r="G133" s="150"/>
      <c r="H133" s="143"/>
      <c r="I133" s="143"/>
      <c r="J133" s="112"/>
      <c r="K133" s="143"/>
      <c r="L133" s="143"/>
      <c r="M133" s="143"/>
      <c r="N133" s="112"/>
      <c r="O133" s="133"/>
      <c r="P133" s="124"/>
      <c r="Q133" s="143"/>
      <c r="R133" s="144"/>
      <c r="S133" s="143"/>
      <c r="T133" s="133"/>
      <c r="U133" s="112"/>
      <c r="V133" s="112"/>
      <c r="W133" s="112"/>
      <c r="X133" s="112"/>
      <c r="Y133" s="112"/>
      <c r="Z133" s="112"/>
      <c r="AA133" s="127"/>
      <c r="AB133" s="112"/>
      <c r="AC133" s="112"/>
      <c r="AD133" s="112"/>
      <c r="AE133" s="112"/>
      <c r="AF133" s="112"/>
      <c r="AG133" s="112"/>
      <c r="AH133" s="157"/>
    </row>
    <row r="134" spans="1:34" ht="15">
      <c r="A134" s="116"/>
      <c r="C134" s="117" t="s">
        <v>230</v>
      </c>
      <c r="D134" s="155"/>
      <c r="E134" s="158"/>
      <c r="F134" s="158"/>
      <c r="G134" s="150"/>
      <c r="H134" s="143"/>
      <c r="I134" s="143"/>
      <c r="J134" s="112"/>
      <c r="K134" s="143"/>
      <c r="L134" s="143"/>
      <c r="M134" s="143"/>
      <c r="N134" s="112"/>
      <c r="O134" s="133"/>
      <c r="P134" s="124"/>
      <c r="Q134" s="143"/>
      <c r="R134" s="144"/>
      <c r="S134" s="143"/>
      <c r="T134" s="133"/>
      <c r="U134" s="112"/>
      <c r="V134" s="112"/>
      <c r="W134" s="112"/>
      <c r="X134" s="112"/>
      <c r="Y134" s="112"/>
      <c r="Z134" s="112"/>
      <c r="AA134" s="127"/>
      <c r="AB134" s="112"/>
      <c r="AC134" s="112"/>
      <c r="AD134" s="112"/>
      <c r="AE134" s="112"/>
      <c r="AF134" s="112"/>
      <c r="AG134" s="112"/>
      <c r="AH134" s="157"/>
    </row>
    <row r="135" spans="1:34" ht="15">
      <c r="A135" s="116"/>
      <c r="C135" s="117" t="s">
        <v>312</v>
      </c>
      <c r="D135" s="155"/>
      <c r="E135" s="158" t="s">
        <v>29</v>
      </c>
      <c r="F135" s="158" t="s">
        <v>46</v>
      </c>
      <c r="G135" s="143">
        <f>I135+K135+M135</f>
        <v>840000</v>
      </c>
      <c r="H135" s="143"/>
      <c r="I135" s="143">
        <v>0</v>
      </c>
      <c r="J135" s="112"/>
      <c r="K135" s="143">
        <v>840000</v>
      </c>
      <c r="L135" s="143"/>
      <c r="M135" s="143">
        <v>0</v>
      </c>
      <c r="N135" s="112"/>
      <c r="O135" s="157">
        <v>2004</v>
      </c>
      <c r="P135" s="112">
        <f>U135+AA135+AF135</f>
        <v>1251000</v>
      </c>
      <c r="Q135" s="143"/>
      <c r="R135" s="144">
        <v>0</v>
      </c>
      <c r="S135" s="143"/>
      <c r="T135" s="133">
        <f>R135/1.21</f>
        <v>0</v>
      </c>
      <c r="U135" s="112">
        <v>9000</v>
      </c>
      <c r="V135" s="112"/>
      <c r="W135" s="112">
        <v>840000</v>
      </c>
      <c r="X135" s="112"/>
      <c r="Y135" s="112">
        <f>W135/1.21</f>
        <v>694214.8760330579</v>
      </c>
      <c r="Z135" s="112"/>
      <c r="AA135" s="127">
        <v>1242000</v>
      </c>
      <c r="AB135" s="112"/>
      <c r="AC135" s="112">
        <v>0</v>
      </c>
      <c r="AD135" s="112"/>
      <c r="AE135" s="112">
        <f>AC135/1.21</f>
        <v>0</v>
      </c>
      <c r="AF135" s="112">
        <v>0</v>
      </c>
      <c r="AG135" s="112"/>
      <c r="AH135" s="157" t="s">
        <v>397</v>
      </c>
    </row>
    <row r="136" spans="1:34" ht="15">
      <c r="A136" s="116"/>
      <c r="C136" s="104"/>
      <c r="D136" s="133"/>
      <c r="E136" s="157"/>
      <c r="F136" s="157"/>
      <c r="G136" s="143"/>
      <c r="H136" s="143"/>
      <c r="I136" s="143"/>
      <c r="J136" s="112"/>
      <c r="K136" s="143"/>
      <c r="L136" s="143"/>
      <c r="M136" s="143"/>
      <c r="N136" s="112"/>
      <c r="O136" s="133"/>
      <c r="P136" s="143"/>
      <c r="Q136" s="143"/>
      <c r="R136" s="144"/>
      <c r="S136" s="143"/>
      <c r="T136" s="133"/>
      <c r="U136" s="112"/>
      <c r="V136" s="112"/>
      <c r="W136" s="112"/>
      <c r="X136" s="112"/>
      <c r="Y136" s="112"/>
      <c r="Z136" s="112"/>
      <c r="AA136" s="127"/>
      <c r="AB136" s="112"/>
      <c r="AC136" s="112"/>
      <c r="AD136" s="112"/>
      <c r="AE136" s="112"/>
      <c r="AF136" s="112"/>
      <c r="AG136" s="112"/>
      <c r="AH136" s="157"/>
    </row>
    <row r="137" spans="1:34" ht="15">
      <c r="A137" s="116"/>
      <c r="B137" s="105">
        <v>3</v>
      </c>
      <c r="C137" s="104" t="s">
        <v>564</v>
      </c>
      <c r="D137" s="133"/>
      <c r="E137" s="157"/>
      <c r="F137" s="157"/>
      <c r="G137" s="143"/>
      <c r="H137" s="143"/>
      <c r="I137" s="143"/>
      <c r="J137" s="112"/>
      <c r="K137" s="143"/>
      <c r="L137" s="143"/>
      <c r="M137" s="143"/>
      <c r="N137" s="112"/>
      <c r="O137" s="133"/>
      <c r="P137" s="143"/>
      <c r="Q137" s="143"/>
      <c r="R137" s="144"/>
      <c r="S137" s="143"/>
      <c r="T137" s="133"/>
      <c r="U137" s="112"/>
      <c r="V137" s="112"/>
      <c r="W137" s="112"/>
      <c r="X137" s="112"/>
      <c r="Y137" s="112"/>
      <c r="Z137" s="112"/>
      <c r="AA137" s="127"/>
      <c r="AB137" s="112"/>
      <c r="AC137" s="112"/>
      <c r="AD137" s="112"/>
      <c r="AE137" s="112"/>
      <c r="AF137" s="112"/>
      <c r="AG137" s="112"/>
      <c r="AH137" s="157"/>
    </row>
    <row r="138" spans="1:34" ht="15">
      <c r="A138" s="116"/>
      <c r="C138" s="104" t="s">
        <v>565</v>
      </c>
      <c r="D138" s="133"/>
      <c r="E138" s="157"/>
      <c r="F138" s="157"/>
      <c r="G138" s="143"/>
      <c r="H138" s="143"/>
      <c r="I138" s="143"/>
      <c r="J138" s="112"/>
      <c r="K138" s="143"/>
      <c r="L138" s="143"/>
      <c r="M138" s="143"/>
      <c r="N138" s="112"/>
      <c r="O138" s="133"/>
      <c r="P138" s="143"/>
      <c r="Q138" s="143"/>
      <c r="R138" s="144"/>
      <c r="S138" s="143"/>
      <c r="T138" s="133"/>
      <c r="U138" s="112"/>
      <c r="V138" s="112"/>
      <c r="W138" s="112"/>
      <c r="X138" s="112"/>
      <c r="Y138" s="112"/>
      <c r="Z138" s="112"/>
      <c r="AA138" s="127"/>
      <c r="AB138" s="112"/>
      <c r="AC138" s="112"/>
      <c r="AD138" s="112"/>
      <c r="AE138" s="112"/>
      <c r="AF138" s="112"/>
      <c r="AG138" s="112"/>
      <c r="AH138" s="157"/>
    </row>
    <row r="139" spans="1:34" ht="15">
      <c r="A139" s="116"/>
      <c r="C139" s="104" t="s">
        <v>566</v>
      </c>
      <c r="D139" s="133"/>
      <c r="E139" s="157" t="s">
        <v>29</v>
      </c>
      <c r="F139" s="157" t="s">
        <v>224</v>
      </c>
      <c r="G139" s="143"/>
      <c r="H139" s="143"/>
      <c r="I139" s="143"/>
      <c r="J139" s="112"/>
      <c r="K139" s="143"/>
      <c r="L139" s="143"/>
      <c r="M139" s="143"/>
      <c r="N139" s="112"/>
      <c r="O139" s="133"/>
      <c r="P139" s="112">
        <f>U139+AA139+AF139</f>
        <v>150000</v>
      </c>
      <c r="Q139" s="143"/>
      <c r="R139" s="144"/>
      <c r="S139" s="143"/>
      <c r="T139" s="133"/>
      <c r="U139" s="112">
        <v>0</v>
      </c>
      <c r="V139" s="112"/>
      <c r="W139" s="112"/>
      <c r="X139" s="112"/>
      <c r="Y139" s="112"/>
      <c r="Z139" s="112"/>
      <c r="AA139" s="127">
        <v>150000</v>
      </c>
      <c r="AB139" s="112"/>
      <c r="AC139" s="112"/>
      <c r="AD139" s="112"/>
      <c r="AE139" s="112"/>
      <c r="AF139" s="112">
        <v>0</v>
      </c>
      <c r="AG139" s="112"/>
      <c r="AH139" s="157">
        <v>2005</v>
      </c>
    </row>
    <row r="140" spans="1:34" ht="15">
      <c r="A140" s="116"/>
      <c r="C140" s="104"/>
      <c r="D140" s="133"/>
      <c r="E140" s="157"/>
      <c r="F140" s="157"/>
      <c r="G140" s="143"/>
      <c r="H140" s="143"/>
      <c r="I140" s="143"/>
      <c r="J140" s="112"/>
      <c r="K140" s="143"/>
      <c r="L140" s="143"/>
      <c r="M140" s="143"/>
      <c r="N140" s="112"/>
      <c r="O140" s="133"/>
      <c r="P140" s="143"/>
      <c r="Q140" s="143"/>
      <c r="R140" s="144"/>
      <c r="S140" s="143"/>
      <c r="T140" s="133"/>
      <c r="U140" s="112"/>
      <c r="V140" s="112"/>
      <c r="W140" s="112"/>
      <c r="X140" s="112"/>
      <c r="Y140" s="112"/>
      <c r="Z140" s="112"/>
      <c r="AA140" s="127"/>
      <c r="AB140" s="112"/>
      <c r="AC140" s="112"/>
      <c r="AD140" s="112"/>
      <c r="AE140" s="112"/>
      <c r="AF140" s="112"/>
      <c r="AG140" s="112"/>
      <c r="AH140" s="157"/>
    </row>
    <row r="141" spans="1:34" ht="15">
      <c r="A141" s="116" t="s">
        <v>71</v>
      </c>
      <c r="B141" s="105">
        <v>3</v>
      </c>
      <c r="C141" s="104" t="s">
        <v>12</v>
      </c>
      <c r="D141" s="133"/>
      <c r="E141" s="157" t="s">
        <v>27</v>
      </c>
      <c r="F141" s="157" t="s">
        <v>45</v>
      </c>
      <c r="G141" s="143">
        <f>I141+K141+M141</f>
        <v>1000</v>
      </c>
      <c r="H141" s="143"/>
      <c r="I141" s="143">
        <v>0</v>
      </c>
      <c r="J141" s="112"/>
      <c r="K141" s="143">
        <v>1000</v>
      </c>
      <c r="L141" s="143"/>
      <c r="M141" s="143">
        <v>0</v>
      </c>
      <c r="N141" s="112"/>
      <c r="O141" s="157">
        <v>2004</v>
      </c>
      <c r="P141" s="112">
        <f>U141+AA141+AF141</f>
        <v>900</v>
      </c>
      <c r="Q141" s="143"/>
      <c r="R141" s="144">
        <v>0</v>
      </c>
      <c r="S141" s="143"/>
      <c r="T141" s="133">
        <f>R141/1.21</f>
        <v>0</v>
      </c>
      <c r="U141" s="112">
        <f>CEILING(T141,100)</f>
        <v>0</v>
      </c>
      <c r="V141" s="112"/>
      <c r="W141" s="112">
        <v>1000</v>
      </c>
      <c r="X141" s="112"/>
      <c r="Y141" s="112">
        <f>W141/1.21</f>
        <v>826.4462809917355</v>
      </c>
      <c r="Z141" s="112"/>
      <c r="AA141" s="127">
        <f>CEILING(Y141,100)</f>
        <v>900</v>
      </c>
      <c r="AB141" s="112"/>
      <c r="AC141" s="112">
        <v>0</v>
      </c>
      <c r="AD141" s="112"/>
      <c r="AE141" s="112">
        <f>AC141/1.21</f>
        <v>0</v>
      </c>
      <c r="AF141" s="112">
        <f>CEILING(AE141,100)</f>
        <v>0</v>
      </c>
      <c r="AG141" s="112"/>
      <c r="AH141" s="157">
        <v>2005</v>
      </c>
    </row>
    <row r="142" spans="1:34" ht="15">
      <c r="A142" s="116"/>
      <c r="C142" s="104"/>
      <c r="D142" s="133"/>
      <c r="E142" s="157"/>
      <c r="F142" s="157"/>
      <c r="G142" s="143"/>
      <c r="H142" s="143"/>
      <c r="I142" s="143"/>
      <c r="J142" s="112"/>
      <c r="K142" s="143"/>
      <c r="L142" s="143"/>
      <c r="M142" s="143"/>
      <c r="N142" s="112"/>
      <c r="O142" s="112"/>
      <c r="P142" s="143"/>
      <c r="Q142" s="143"/>
      <c r="R142" s="144"/>
      <c r="S142" s="143"/>
      <c r="T142" s="133"/>
      <c r="U142" s="112"/>
      <c r="V142" s="112"/>
      <c r="W142" s="112"/>
      <c r="X142" s="112"/>
      <c r="Y142" s="112"/>
      <c r="Z142" s="112"/>
      <c r="AA142" s="127"/>
      <c r="AB142" s="112"/>
      <c r="AC142" s="112"/>
      <c r="AD142" s="112"/>
      <c r="AE142" s="112"/>
      <c r="AF142" s="112"/>
      <c r="AG142" s="112"/>
      <c r="AH142" s="159"/>
    </row>
    <row r="143" spans="1:34" ht="15">
      <c r="A143" s="116" t="s">
        <v>567</v>
      </c>
      <c r="B143" s="105">
        <v>3</v>
      </c>
      <c r="C143" s="104" t="s">
        <v>568</v>
      </c>
      <c r="D143" s="133"/>
      <c r="E143" s="157"/>
      <c r="F143" s="157"/>
      <c r="G143" s="143"/>
      <c r="H143" s="143"/>
      <c r="I143" s="143"/>
      <c r="J143" s="112"/>
      <c r="K143" s="143"/>
      <c r="L143" s="143"/>
      <c r="M143" s="143"/>
      <c r="N143" s="112"/>
      <c r="O143" s="112"/>
      <c r="P143" s="143"/>
      <c r="Q143" s="143"/>
      <c r="R143" s="144"/>
      <c r="S143" s="143"/>
      <c r="T143" s="133"/>
      <c r="U143" s="112"/>
      <c r="V143" s="112"/>
      <c r="W143" s="112"/>
      <c r="X143" s="112"/>
      <c r="Y143" s="112"/>
      <c r="Z143" s="112"/>
      <c r="AA143" s="127"/>
      <c r="AB143" s="112"/>
      <c r="AC143" s="112"/>
      <c r="AD143" s="112"/>
      <c r="AE143" s="112"/>
      <c r="AF143" s="112"/>
      <c r="AG143" s="112"/>
      <c r="AH143" s="159"/>
    </row>
    <row r="144" spans="1:34" ht="18" customHeight="1">
      <c r="A144" s="116"/>
      <c r="C144" s="104" t="s">
        <v>569</v>
      </c>
      <c r="D144" s="133"/>
      <c r="E144" s="157"/>
      <c r="F144" s="157"/>
      <c r="G144" s="143"/>
      <c r="H144" s="143"/>
      <c r="I144" s="143"/>
      <c r="J144" s="112"/>
      <c r="K144" s="143"/>
      <c r="L144" s="143"/>
      <c r="M144" s="143"/>
      <c r="N144" s="112"/>
      <c r="O144" s="133"/>
      <c r="P144" s="112"/>
      <c r="Q144" s="143"/>
      <c r="R144" s="144"/>
      <c r="S144" s="143"/>
      <c r="T144" s="133"/>
      <c r="U144" s="112"/>
      <c r="V144" s="112"/>
      <c r="W144" s="112"/>
      <c r="X144" s="112"/>
      <c r="Y144" s="112"/>
      <c r="Z144" s="112"/>
      <c r="AA144" s="127"/>
      <c r="AB144" s="112"/>
      <c r="AC144" s="112"/>
      <c r="AD144" s="112"/>
      <c r="AE144" s="112"/>
      <c r="AF144" s="112"/>
      <c r="AG144" s="112"/>
      <c r="AH144" s="157"/>
    </row>
    <row r="145" spans="1:34" ht="15">
      <c r="A145" s="116"/>
      <c r="C145" s="104" t="s">
        <v>570</v>
      </c>
      <c r="D145" s="133"/>
      <c r="E145" s="157" t="s">
        <v>29</v>
      </c>
      <c r="F145" s="157" t="s">
        <v>571</v>
      </c>
      <c r="G145" s="143"/>
      <c r="H145" s="143"/>
      <c r="I145" s="143"/>
      <c r="J145" s="112"/>
      <c r="K145" s="143"/>
      <c r="L145" s="143"/>
      <c r="M145" s="143"/>
      <c r="N145" s="112"/>
      <c r="O145" s="112"/>
      <c r="P145" s="112">
        <f>U145+AA145+AF145</f>
        <v>1191000</v>
      </c>
      <c r="Q145" s="143"/>
      <c r="R145" s="144"/>
      <c r="S145" s="143"/>
      <c r="T145" s="133"/>
      <c r="U145" s="112">
        <v>9000</v>
      </c>
      <c r="V145" s="112"/>
      <c r="W145" s="112"/>
      <c r="X145" s="112"/>
      <c r="Y145" s="112"/>
      <c r="Z145" s="112"/>
      <c r="AA145" s="127">
        <v>1182000</v>
      </c>
      <c r="AB145" s="112"/>
      <c r="AC145" s="112"/>
      <c r="AD145" s="112"/>
      <c r="AE145" s="112"/>
      <c r="AF145" s="112">
        <v>0</v>
      </c>
      <c r="AG145" s="112"/>
      <c r="AH145" s="157" t="s">
        <v>397</v>
      </c>
    </row>
    <row r="146" spans="1:34" ht="15">
      <c r="A146" s="106"/>
      <c r="C146" s="104"/>
      <c r="D146" s="133"/>
      <c r="E146" s="157"/>
      <c r="F146" s="157"/>
      <c r="G146" s="147"/>
      <c r="H146" s="147"/>
      <c r="I146" s="147"/>
      <c r="J146" s="148"/>
      <c r="K146" s="147"/>
      <c r="L146" s="143"/>
      <c r="M146" s="143"/>
      <c r="N146" s="112"/>
      <c r="O146" s="133"/>
      <c r="P146" s="147"/>
      <c r="Q146" s="147"/>
      <c r="R146" s="146"/>
      <c r="S146" s="147"/>
      <c r="T146" s="133"/>
      <c r="U146" s="112"/>
      <c r="V146" s="112"/>
      <c r="W146" s="112"/>
      <c r="X146" s="112"/>
      <c r="Y146" s="112"/>
      <c r="Z146" s="112"/>
      <c r="AA146" s="127"/>
      <c r="AB146" s="112"/>
      <c r="AC146" s="112"/>
      <c r="AD146" s="112"/>
      <c r="AE146" s="112"/>
      <c r="AF146" s="112"/>
      <c r="AG146" s="112"/>
      <c r="AH146" s="157"/>
    </row>
    <row r="147" spans="1:34" ht="15">
      <c r="A147" s="106"/>
      <c r="B147" s="105">
        <v>3</v>
      </c>
      <c r="C147" s="104" t="s">
        <v>716</v>
      </c>
      <c r="D147" s="133"/>
      <c r="E147" s="157"/>
      <c r="F147" s="157"/>
      <c r="G147" s="147"/>
      <c r="H147" s="147"/>
      <c r="I147" s="147"/>
      <c r="J147" s="148"/>
      <c r="K147" s="147"/>
      <c r="L147" s="143"/>
      <c r="M147" s="143"/>
      <c r="N147" s="112"/>
      <c r="O147" s="133"/>
      <c r="P147" s="147"/>
      <c r="Q147" s="147"/>
      <c r="R147" s="146"/>
      <c r="S147" s="147"/>
      <c r="T147" s="133"/>
      <c r="U147" s="112"/>
      <c r="V147" s="112"/>
      <c r="W147" s="112"/>
      <c r="X147" s="112"/>
      <c r="Y147" s="112"/>
      <c r="Z147" s="112"/>
      <c r="AA147" s="127"/>
      <c r="AB147" s="112"/>
      <c r="AC147" s="112"/>
      <c r="AD147" s="112"/>
      <c r="AE147" s="112"/>
      <c r="AF147" s="112"/>
      <c r="AG147" s="112"/>
      <c r="AH147" s="157"/>
    </row>
    <row r="148" spans="1:34" ht="15">
      <c r="A148" s="106"/>
      <c r="C148" s="104"/>
      <c r="D148" s="133"/>
      <c r="E148" s="157" t="s">
        <v>29</v>
      </c>
      <c r="F148" s="157" t="s">
        <v>29</v>
      </c>
      <c r="G148" s="147"/>
      <c r="H148" s="147"/>
      <c r="I148" s="147"/>
      <c r="J148" s="148"/>
      <c r="K148" s="147"/>
      <c r="L148" s="143"/>
      <c r="M148" s="143"/>
      <c r="N148" s="112"/>
      <c r="O148" s="133"/>
      <c r="P148" s="112">
        <f>U148+AA148+AF148</f>
        <v>450000</v>
      </c>
      <c r="Q148" s="147"/>
      <c r="R148" s="146"/>
      <c r="S148" s="147"/>
      <c r="T148" s="133"/>
      <c r="U148" s="112">
        <v>0</v>
      </c>
      <c r="V148" s="112"/>
      <c r="W148" s="112"/>
      <c r="X148" s="112"/>
      <c r="Y148" s="112"/>
      <c r="Z148" s="112"/>
      <c r="AA148" s="127">
        <v>450000</v>
      </c>
      <c r="AB148" s="112"/>
      <c r="AC148" s="112"/>
      <c r="AD148" s="112"/>
      <c r="AE148" s="112"/>
      <c r="AF148" s="112">
        <v>0</v>
      </c>
      <c r="AG148" s="112"/>
      <c r="AH148" s="157">
        <v>2005</v>
      </c>
    </row>
    <row r="149" spans="1:34" ht="15">
      <c r="A149" s="116" t="s">
        <v>379</v>
      </c>
      <c r="B149" s="105">
        <v>3</v>
      </c>
      <c r="C149" s="104" t="s">
        <v>160</v>
      </c>
      <c r="D149" s="133"/>
      <c r="E149" s="157"/>
      <c r="F149" s="157"/>
      <c r="G149" s="143"/>
      <c r="H149" s="143"/>
      <c r="I149" s="143"/>
      <c r="J149" s="112"/>
      <c r="K149" s="143"/>
      <c r="L149" s="143"/>
      <c r="M149" s="143"/>
      <c r="N149" s="112"/>
      <c r="O149" s="112"/>
      <c r="P149" s="143"/>
      <c r="Q149" s="143"/>
      <c r="R149" s="144"/>
      <c r="S149" s="143"/>
      <c r="T149" s="133"/>
      <c r="U149" s="112"/>
      <c r="V149" s="112"/>
      <c r="W149" s="112"/>
      <c r="X149" s="112"/>
      <c r="Y149" s="112"/>
      <c r="Z149" s="112"/>
      <c r="AA149" s="127"/>
      <c r="AB149" s="112"/>
      <c r="AC149" s="112"/>
      <c r="AD149" s="112"/>
      <c r="AE149" s="112"/>
      <c r="AF149" s="112"/>
      <c r="AG149" s="112"/>
      <c r="AH149" s="159"/>
    </row>
    <row r="150" spans="3:34" ht="15">
      <c r="C150" s="104" t="s">
        <v>212</v>
      </c>
      <c r="D150" s="133"/>
      <c r="E150" s="157" t="s">
        <v>27</v>
      </c>
      <c r="F150" s="157" t="s">
        <v>51</v>
      </c>
      <c r="G150" s="143">
        <f>I150+K150+M150</f>
        <v>100000</v>
      </c>
      <c r="H150" s="143"/>
      <c r="I150" s="143">
        <v>0</v>
      </c>
      <c r="J150" s="112"/>
      <c r="K150" s="143">
        <v>100000</v>
      </c>
      <c r="L150" s="143"/>
      <c r="M150" s="143">
        <v>0</v>
      </c>
      <c r="N150" s="112"/>
      <c r="O150" s="157">
        <v>2004</v>
      </c>
      <c r="P150" s="112">
        <f>U150+AA150+AF150</f>
        <v>83000</v>
      </c>
      <c r="Q150" s="143"/>
      <c r="R150" s="144">
        <v>0</v>
      </c>
      <c r="S150" s="143"/>
      <c r="T150" s="133">
        <f>R150/1.21</f>
        <v>0</v>
      </c>
      <c r="U150" s="112">
        <f>CEILING(T150,100)</f>
        <v>0</v>
      </c>
      <c r="V150" s="112"/>
      <c r="W150" s="112">
        <v>100000</v>
      </c>
      <c r="X150" s="112"/>
      <c r="Y150" s="112">
        <f>W150/1.21</f>
        <v>82644.62809917355</v>
      </c>
      <c r="Z150" s="112"/>
      <c r="AA150" s="127">
        <v>83000</v>
      </c>
      <c r="AB150" s="112"/>
      <c r="AC150" s="112">
        <v>0</v>
      </c>
      <c r="AD150" s="112"/>
      <c r="AE150" s="112">
        <f>AC150/1.21</f>
        <v>0</v>
      </c>
      <c r="AF150" s="112">
        <f>CEILING(AE150,100)</f>
        <v>0</v>
      </c>
      <c r="AG150" s="112"/>
      <c r="AH150" s="157">
        <v>2005</v>
      </c>
    </row>
    <row r="151" spans="3:34" ht="15.75" thickBot="1">
      <c r="C151" s="104"/>
      <c r="D151" s="133"/>
      <c r="E151" s="157"/>
      <c r="F151" s="157"/>
      <c r="G151" s="143"/>
      <c r="H151" s="143"/>
      <c r="I151" s="143"/>
      <c r="J151" s="112"/>
      <c r="K151" s="143"/>
      <c r="L151" s="143"/>
      <c r="M151" s="143"/>
      <c r="N151" s="112"/>
      <c r="O151" s="157"/>
      <c r="P151" s="143"/>
      <c r="Q151" s="143"/>
      <c r="R151" s="144"/>
      <c r="S151" s="143"/>
      <c r="T151" s="143"/>
      <c r="U151" s="143"/>
      <c r="V151" s="112"/>
      <c r="W151" s="143"/>
      <c r="X151" s="143"/>
      <c r="Y151" s="143"/>
      <c r="Z151" s="143"/>
      <c r="AA151" s="124"/>
      <c r="AB151" s="143"/>
      <c r="AC151" s="143"/>
      <c r="AD151" s="143"/>
      <c r="AE151" s="143"/>
      <c r="AF151" s="143"/>
      <c r="AG151" s="112"/>
      <c r="AH151" s="157"/>
    </row>
    <row r="152" spans="1:34" ht="17.25" thickBot="1" thickTop="1">
      <c r="A152" s="34"/>
      <c r="B152" s="181" t="s">
        <v>712</v>
      </c>
      <c r="C152" s="18"/>
      <c r="D152" s="18"/>
      <c r="E152" s="18"/>
      <c r="F152" s="19"/>
      <c r="G152" s="110">
        <f>I152+K152+M152</f>
        <v>22634600</v>
      </c>
      <c r="H152" s="111"/>
      <c r="I152" s="110">
        <f>SUM(I154:I369)</f>
        <v>1700000</v>
      </c>
      <c r="J152" s="111"/>
      <c r="K152" s="110">
        <f>SUM(K154:K369)</f>
        <v>7371000</v>
      </c>
      <c r="L152" s="111"/>
      <c r="M152" s="110">
        <f>SUM(M154:M369)</f>
        <v>13563600</v>
      </c>
      <c r="N152" s="111"/>
      <c r="O152" s="111"/>
      <c r="P152" s="20">
        <f>U152+AA152+AF152</f>
        <v>21889000</v>
      </c>
      <c r="Q152" s="111"/>
      <c r="R152" s="142">
        <f>SUM(R154:R369)</f>
        <v>1700000</v>
      </c>
      <c r="S152" s="110"/>
      <c r="T152" s="110">
        <f>SUM(T154:T369)</f>
        <v>1404958.6776859504</v>
      </c>
      <c r="U152" s="110">
        <f>SUM(U154:U369)</f>
        <v>1160000</v>
      </c>
      <c r="V152" s="110"/>
      <c r="W152" s="110">
        <f>SUM(W154:W369)</f>
        <v>10496500</v>
      </c>
      <c r="X152" s="110"/>
      <c r="Y152" s="110">
        <f>SUM(Y154:Y369)</f>
        <v>8674793.38842975</v>
      </c>
      <c r="Z152" s="110"/>
      <c r="AA152" s="200">
        <f>SUM(AA154:AA369)</f>
        <v>10464000</v>
      </c>
      <c r="AB152" s="110"/>
      <c r="AC152" s="110">
        <f>SUM(AC154:AC369)</f>
        <v>20372800</v>
      </c>
      <c r="AD152" s="110"/>
      <c r="AE152" s="110">
        <f>SUM(AE154:AE369)</f>
        <v>16837024.793388426</v>
      </c>
      <c r="AF152" s="110">
        <f>SUM(AF154:AF369)</f>
        <v>10265000</v>
      </c>
      <c r="AG152" s="111"/>
      <c r="AH152" s="189"/>
    </row>
    <row r="153" spans="1:34" ht="16.5" thickTop="1">
      <c r="A153" s="34"/>
      <c r="B153" s="182"/>
      <c r="C153" s="44"/>
      <c r="D153" s="45"/>
      <c r="E153" s="44"/>
      <c r="F153" s="45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40"/>
      <c r="S153" s="112"/>
      <c r="T153" s="112"/>
      <c r="U153" s="112"/>
      <c r="V153" s="112"/>
      <c r="W153" s="112"/>
      <c r="X153" s="112"/>
      <c r="Y153" s="112"/>
      <c r="Z153" s="112"/>
      <c r="AA153" s="127"/>
      <c r="AB153" s="112"/>
      <c r="AC153" s="112"/>
      <c r="AD153" s="112"/>
      <c r="AE153" s="112"/>
      <c r="AF153" s="112"/>
      <c r="AG153" s="112"/>
      <c r="AH153" s="159"/>
    </row>
    <row r="154" spans="1:34" ht="15.75">
      <c r="A154" s="115" t="s">
        <v>73</v>
      </c>
      <c r="B154" s="105">
        <v>4</v>
      </c>
      <c r="C154" s="104" t="s">
        <v>161</v>
      </c>
      <c r="D154" s="133"/>
      <c r="E154" s="157"/>
      <c r="F154" s="157"/>
      <c r="G154" s="143"/>
      <c r="H154" s="143"/>
      <c r="I154" s="143"/>
      <c r="J154" s="112"/>
      <c r="K154" s="143"/>
      <c r="L154" s="143"/>
      <c r="M154" s="143"/>
      <c r="N154" s="112"/>
      <c r="O154" s="112"/>
      <c r="P154" s="143"/>
      <c r="Q154" s="143"/>
      <c r="R154" s="144"/>
      <c r="S154" s="143"/>
      <c r="T154" s="143"/>
      <c r="U154" s="143"/>
      <c r="V154" s="112"/>
      <c r="W154" s="143"/>
      <c r="X154" s="143"/>
      <c r="Y154" s="143"/>
      <c r="Z154" s="143"/>
      <c r="AA154" s="124"/>
      <c r="AB154" s="143"/>
      <c r="AC154" s="143"/>
      <c r="AD154" s="143"/>
      <c r="AE154" s="143"/>
      <c r="AF154" s="143"/>
      <c r="AG154" s="112"/>
      <c r="AH154" s="159"/>
    </row>
    <row r="155" spans="1:34" ht="15">
      <c r="A155" s="116"/>
      <c r="C155" s="104" t="s">
        <v>510</v>
      </c>
      <c r="D155" s="133"/>
      <c r="E155" s="157" t="s">
        <v>29</v>
      </c>
      <c r="F155" s="157" t="s">
        <v>46</v>
      </c>
      <c r="G155" s="143">
        <f>I155+K155+M155</f>
        <v>596000</v>
      </c>
      <c r="H155" s="143"/>
      <c r="I155" s="143">
        <v>0</v>
      </c>
      <c r="J155" s="112"/>
      <c r="K155" s="143">
        <v>10000</v>
      </c>
      <c r="L155" s="143"/>
      <c r="M155" s="143">
        <v>586000</v>
      </c>
      <c r="N155" s="112"/>
      <c r="O155" s="133" t="s">
        <v>397</v>
      </c>
      <c r="P155" s="112">
        <f>U155+AA155+AF155</f>
        <v>493000</v>
      </c>
      <c r="Q155" s="143"/>
      <c r="R155" s="144">
        <v>0</v>
      </c>
      <c r="S155" s="143"/>
      <c r="T155" s="133">
        <f>R155/1.21</f>
        <v>0</v>
      </c>
      <c r="U155" s="112">
        <f>CEILING(T155,100)</f>
        <v>0</v>
      </c>
      <c r="V155" s="112"/>
      <c r="W155" s="112">
        <v>1261500</v>
      </c>
      <c r="X155" s="112"/>
      <c r="Y155" s="112">
        <f>W155/1.21</f>
        <v>1042561.9834710744</v>
      </c>
      <c r="Z155" s="112"/>
      <c r="AA155" s="127">
        <v>106000</v>
      </c>
      <c r="AB155" s="112"/>
      <c r="AC155" s="112">
        <v>3012200</v>
      </c>
      <c r="AD155" s="112"/>
      <c r="AE155" s="112">
        <f>AC155/1.21</f>
        <v>2489421.487603306</v>
      </c>
      <c r="AF155" s="112">
        <v>387000</v>
      </c>
      <c r="AG155" s="112"/>
      <c r="AH155" s="157" t="s">
        <v>522</v>
      </c>
    </row>
    <row r="156" spans="1:34" ht="15">
      <c r="A156" s="106"/>
      <c r="C156" s="104"/>
      <c r="D156" s="133"/>
      <c r="E156" s="157"/>
      <c r="F156" s="157"/>
      <c r="G156" s="143"/>
      <c r="H156" s="143"/>
      <c r="I156" s="143"/>
      <c r="J156" s="112"/>
      <c r="K156" s="143"/>
      <c r="L156" s="143"/>
      <c r="M156" s="143"/>
      <c r="N156" s="112"/>
      <c r="O156" s="133"/>
      <c r="P156" s="112"/>
      <c r="Q156" s="143"/>
      <c r="R156" s="144"/>
      <c r="S156" s="143"/>
      <c r="T156" s="133"/>
      <c r="U156" s="112"/>
      <c r="V156" s="112"/>
      <c r="W156" s="112"/>
      <c r="X156" s="112"/>
      <c r="Y156" s="112"/>
      <c r="Z156" s="112"/>
      <c r="AA156" s="127"/>
      <c r="AB156" s="112"/>
      <c r="AC156" s="112"/>
      <c r="AD156" s="112"/>
      <c r="AE156" s="112"/>
      <c r="AF156" s="112"/>
      <c r="AG156" s="112"/>
      <c r="AH156" s="157"/>
    </row>
    <row r="157" spans="1:34" ht="15">
      <c r="A157" s="106" t="s">
        <v>572</v>
      </c>
      <c r="B157" s="105">
        <v>4</v>
      </c>
      <c r="C157" s="104" t="s">
        <v>573</v>
      </c>
      <c r="D157" s="133"/>
      <c r="E157" s="157"/>
      <c r="F157" s="157"/>
      <c r="G157" s="143"/>
      <c r="H157" s="143"/>
      <c r="I157" s="143"/>
      <c r="J157" s="112"/>
      <c r="K157" s="143"/>
      <c r="L157" s="143"/>
      <c r="M157" s="143"/>
      <c r="N157" s="112"/>
      <c r="O157" s="133"/>
      <c r="P157" s="112"/>
      <c r="Q157" s="143"/>
      <c r="R157" s="144"/>
      <c r="S157" s="143"/>
      <c r="T157" s="133"/>
      <c r="U157" s="112"/>
      <c r="V157" s="112"/>
      <c r="W157" s="112"/>
      <c r="X157" s="112"/>
      <c r="Y157" s="112"/>
      <c r="Z157" s="112"/>
      <c r="AA157" s="127"/>
      <c r="AB157" s="112"/>
      <c r="AC157" s="112"/>
      <c r="AD157" s="112"/>
      <c r="AE157" s="112"/>
      <c r="AF157" s="112"/>
      <c r="AG157" s="112"/>
      <c r="AH157" s="157"/>
    </row>
    <row r="158" spans="3:34" ht="15">
      <c r="C158" s="104" t="s">
        <v>574</v>
      </c>
      <c r="D158" s="133"/>
      <c r="E158" s="157"/>
      <c r="F158" s="157"/>
      <c r="G158" s="143"/>
      <c r="H158" s="143"/>
      <c r="I158" s="143"/>
      <c r="J158" s="112"/>
      <c r="K158" s="143"/>
      <c r="L158" s="143"/>
      <c r="M158" s="143"/>
      <c r="N158" s="112"/>
      <c r="O158" s="133"/>
      <c r="P158" s="112"/>
      <c r="Q158" s="143"/>
      <c r="R158" s="144"/>
      <c r="S158" s="143"/>
      <c r="T158" s="133"/>
      <c r="U158" s="112"/>
      <c r="V158" s="112"/>
      <c r="W158" s="112"/>
      <c r="X158" s="112"/>
      <c r="Y158" s="112"/>
      <c r="Z158" s="112"/>
      <c r="AA158" s="127"/>
      <c r="AB158" s="112"/>
      <c r="AC158" s="112"/>
      <c r="AD158" s="112"/>
      <c r="AE158" s="112"/>
      <c r="AF158" s="112"/>
      <c r="AG158" s="112"/>
      <c r="AH158" s="157"/>
    </row>
    <row r="159" spans="1:34" ht="15">
      <c r="A159" s="106"/>
      <c r="C159" s="104" t="s">
        <v>575</v>
      </c>
      <c r="D159" s="133"/>
      <c r="E159" s="157" t="s">
        <v>29</v>
      </c>
      <c r="F159" s="157" t="s">
        <v>571</v>
      </c>
      <c r="G159" s="143"/>
      <c r="H159" s="143"/>
      <c r="I159" s="143"/>
      <c r="J159" s="112"/>
      <c r="K159" s="143"/>
      <c r="L159" s="143"/>
      <c r="M159" s="143"/>
      <c r="N159" s="112"/>
      <c r="O159" s="133"/>
      <c r="P159" s="112">
        <f>U159+AA159+AF159</f>
        <v>881000</v>
      </c>
      <c r="Q159" s="143"/>
      <c r="R159" s="144"/>
      <c r="S159" s="143"/>
      <c r="T159" s="133"/>
      <c r="U159" s="112">
        <v>0</v>
      </c>
      <c r="V159" s="112"/>
      <c r="W159" s="112"/>
      <c r="X159" s="112"/>
      <c r="Y159" s="112"/>
      <c r="Z159" s="112"/>
      <c r="AA159" s="127">
        <v>190000</v>
      </c>
      <c r="AB159" s="112"/>
      <c r="AC159" s="112"/>
      <c r="AD159" s="112"/>
      <c r="AE159" s="112"/>
      <c r="AF159" s="112">
        <v>691000</v>
      </c>
      <c r="AG159" s="112"/>
      <c r="AH159" s="157" t="s">
        <v>522</v>
      </c>
    </row>
    <row r="160" spans="1:34" ht="15">
      <c r="A160" s="106"/>
      <c r="C160" s="104"/>
      <c r="D160" s="133"/>
      <c r="E160" s="157"/>
      <c r="F160" s="157"/>
      <c r="G160" s="143"/>
      <c r="H160" s="143"/>
      <c r="I160" s="143"/>
      <c r="J160" s="112"/>
      <c r="K160" s="143"/>
      <c r="L160" s="143"/>
      <c r="M160" s="143"/>
      <c r="N160" s="112"/>
      <c r="O160" s="133"/>
      <c r="P160" s="112"/>
      <c r="Q160" s="143"/>
      <c r="R160" s="144"/>
      <c r="S160" s="143"/>
      <c r="T160" s="133"/>
      <c r="U160" s="112"/>
      <c r="V160" s="112"/>
      <c r="W160" s="112"/>
      <c r="X160" s="112"/>
      <c r="Y160" s="112"/>
      <c r="Z160" s="112"/>
      <c r="AA160" s="127"/>
      <c r="AB160" s="112"/>
      <c r="AC160" s="112"/>
      <c r="AD160" s="112"/>
      <c r="AE160" s="112"/>
      <c r="AF160" s="112"/>
      <c r="AG160" s="112"/>
      <c r="AH160" s="157"/>
    </row>
    <row r="161" spans="1:34" ht="15">
      <c r="A161" s="106" t="s">
        <v>576</v>
      </c>
      <c r="B161" s="105">
        <v>4</v>
      </c>
      <c r="C161" s="104" t="s">
        <v>577</v>
      </c>
      <c r="D161" s="133"/>
      <c r="E161" s="157"/>
      <c r="F161" s="157"/>
      <c r="G161" s="143"/>
      <c r="H161" s="143"/>
      <c r="I161" s="143"/>
      <c r="J161" s="112"/>
      <c r="K161" s="143"/>
      <c r="L161" s="143"/>
      <c r="M161" s="143"/>
      <c r="N161" s="112"/>
      <c r="O161" s="133"/>
      <c r="P161" s="112"/>
      <c r="Q161" s="143"/>
      <c r="R161" s="144"/>
      <c r="S161" s="143"/>
      <c r="T161" s="133"/>
      <c r="U161" s="112"/>
      <c r="V161" s="112"/>
      <c r="W161" s="112"/>
      <c r="X161" s="112"/>
      <c r="Y161" s="112"/>
      <c r="Z161" s="112"/>
      <c r="AA161" s="127"/>
      <c r="AB161" s="112"/>
      <c r="AC161" s="112"/>
      <c r="AD161" s="112"/>
      <c r="AE161" s="112"/>
      <c r="AF161" s="112"/>
      <c r="AG161" s="112"/>
      <c r="AH161" s="157"/>
    </row>
    <row r="162" spans="1:34" ht="15">
      <c r="A162" s="106"/>
      <c r="C162" s="104" t="s">
        <v>578</v>
      </c>
      <c r="D162" s="133"/>
      <c r="E162" s="157"/>
      <c r="F162" s="157"/>
      <c r="G162" s="143"/>
      <c r="H162" s="143"/>
      <c r="I162" s="143"/>
      <c r="J162" s="112"/>
      <c r="K162" s="143"/>
      <c r="L162" s="143"/>
      <c r="M162" s="143"/>
      <c r="N162" s="112"/>
      <c r="O162" s="133"/>
      <c r="P162" s="112"/>
      <c r="Q162" s="143"/>
      <c r="R162" s="144"/>
      <c r="S162" s="143"/>
      <c r="T162" s="133"/>
      <c r="U162" s="112"/>
      <c r="V162" s="112"/>
      <c r="W162" s="112"/>
      <c r="X162" s="112"/>
      <c r="Y162" s="112"/>
      <c r="Z162" s="112"/>
      <c r="AA162" s="127"/>
      <c r="AB162" s="112"/>
      <c r="AC162" s="112"/>
      <c r="AD162" s="112"/>
      <c r="AE162" s="112"/>
      <c r="AF162" s="112"/>
      <c r="AG162" s="112"/>
      <c r="AH162" s="157"/>
    </row>
    <row r="163" spans="1:34" ht="15">
      <c r="A163" s="106"/>
      <c r="C163" s="104" t="s">
        <v>579</v>
      </c>
      <c r="D163" s="133"/>
      <c r="E163" s="157" t="s">
        <v>29</v>
      </c>
      <c r="F163" s="157" t="s">
        <v>224</v>
      </c>
      <c r="G163" s="143"/>
      <c r="H163" s="143"/>
      <c r="I163" s="143"/>
      <c r="J163" s="112"/>
      <c r="K163" s="143"/>
      <c r="L163" s="143"/>
      <c r="M163" s="143"/>
      <c r="N163" s="112"/>
      <c r="O163" s="133"/>
      <c r="P163" s="112">
        <f>U163+AA163+AF163</f>
        <v>1799000</v>
      </c>
      <c r="Q163" s="143"/>
      <c r="R163" s="144"/>
      <c r="S163" s="143"/>
      <c r="T163" s="133"/>
      <c r="U163" s="112">
        <v>0</v>
      </c>
      <c r="V163" s="112"/>
      <c r="W163" s="112"/>
      <c r="X163" s="112"/>
      <c r="Y163" s="112"/>
      <c r="Z163" s="112"/>
      <c r="AA163" s="127">
        <v>387000</v>
      </c>
      <c r="AB163" s="112"/>
      <c r="AC163" s="112"/>
      <c r="AD163" s="112"/>
      <c r="AE163" s="112"/>
      <c r="AF163" s="112">
        <v>1412000</v>
      </c>
      <c r="AG163" s="112"/>
      <c r="AH163" s="157" t="s">
        <v>522</v>
      </c>
    </row>
    <row r="164" spans="1:34" ht="15">
      <c r="A164" s="106"/>
      <c r="C164" s="104"/>
      <c r="D164" s="133"/>
      <c r="E164" s="157"/>
      <c r="F164" s="157"/>
      <c r="G164" s="143"/>
      <c r="H164" s="143"/>
      <c r="I164" s="143"/>
      <c r="J164" s="112"/>
      <c r="K164" s="143"/>
      <c r="L164" s="143"/>
      <c r="M164" s="143"/>
      <c r="N164" s="112"/>
      <c r="O164" s="133"/>
      <c r="P164" s="112"/>
      <c r="Q164" s="143"/>
      <c r="R164" s="144"/>
      <c r="S164" s="143"/>
      <c r="T164" s="133"/>
      <c r="U164" s="112"/>
      <c r="V164" s="112"/>
      <c r="W164" s="112"/>
      <c r="X164" s="112"/>
      <c r="Y164" s="112"/>
      <c r="Z164" s="112"/>
      <c r="AA164" s="127"/>
      <c r="AB164" s="112"/>
      <c r="AC164" s="112"/>
      <c r="AD164" s="112"/>
      <c r="AE164" s="112"/>
      <c r="AF164" s="112"/>
      <c r="AG164" s="112"/>
      <c r="AH164" s="157"/>
    </row>
    <row r="165" spans="1:34" ht="15">
      <c r="A165" s="108" t="s">
        <v>132</v>
      </c>
      <c r="B165" s="105">
        <v>4</v>
      </c>
      <c r="C165" s="104" t="s">
        <v>168</v>
      </c>
      <c r="D165" s="133"/>
      <c r="E165" s="157" t="s">
        <v>39</v>
      </c>
      <c r="F165" s="157" t="s">
        <v>49</v>
      </c>
      <c r="G165" s="143"/>
      <c r="H165" s="143"/>
      <c r="I165" s="143"/>
      <c r="J165" s="112"/>
      <c r="K165" s="143"/>
      <c r="L165" s="143"/>
      <c r="M165" s="143"/>
      <c r="N165" s="112"/>
      <c r="O165" s="112"/>
      <c r="P165" s="143"/>
      <c r="Q165" s="143"/>
      <c r="R165" s="144"/>
      <c r="S165" s="143"/>
      <c r="T165" s="133"/>
      <c r="U165" s="112"/>
      <c r="V165" s="112"/>
      <c r="W165" s="112"/>
      <c r="X165" s="112"/>
      <c r="Y165" s="112"/>
      <c r="Z165" s="112"/>
      <c r="AA165" s="127"/>
      <c r="AB165" s="112"/>
      <c r="AC165" s="112"/>
      <c r="AD165" s="112"/>
      <c r="AE165" s="112"/>
      <c r="AF165" s="112"/>
      <c r="AG165" s="112"/>
      <c r="AH165" s="159"/>
    </row>
    <row r="166" spans="1:34" ht="15">
      <c r="A166" s="116"/>
      <c r="C166" s="104" t="s">
        <v>167</v>
      </c>
      <c r="D166" s="133"/>
      <c r="E166" s="157" t="s">
        <v>37</v>
      </c>
      <c r="F166" s="157" t="s">
        <v>36</v>
      </c>
      <c r="G166" s="143">
        <f>I166+K166+M166</f>
        <v>97000</v>
      </c>
      <c r="H166" s="143"/>
      <c r="I166" s="143">
        <v>0</v>
      </c>
      <c r="J166" s="112"/>
      <c r="K166" s="143">
        <v>38000</v>
      </c>
      <c r="L166" s="143"/>
      <c r="M166" s="143">
        <v>59000</v>
      </c>
      <c r="N166" s="112"/>
      <c r="O166" s="133" t="s">
        <v>397</v>
      </c>
      <c r="P166" s="112">
        <f>U166+AA166+AF166</f>
        <v>94000</v>
      </c>
      <c r="Q166" s="143"/>
      <c r="R166" s="144">
        <v>0</v>
      </c>
      <c r="S166" s="143"/>
      <c r="T166" s="133">
        <f>R166/1.21</f>
        <v>0</v>
      </c>
      <c r="U166" s="112">
        <f>CEILING(T166,100)</f>
        <v>0</v>
      </c>
      <c r="V166" s="112"/>
      <c r="W166" s="112">
        <v>38000</v>
      </c>
      <c r="X166" s="112"/>
      <c r="Y166" s="112">
        <f>W166/1.21</f>
        <v>31404.95867768595</v>
      </c>
      <c r="Z166" s="112"/>
      <c r="AA166" s="127">
        <v>37000</v>
      </c>
      <c r="AB166" s="112"/>
      <c r="AC166" s="112">
        <v>59000</v>
      </c>
      <c r="AD166" s="112"/>
      <c r="AE166" s="112">
        <f>AC166/1.21</f>
        <v>48760.330578512396</v>
      </c>
      <c r="AF166" s="112">
        <v>57000</v>
      </c>
      <c r="AG166" s="112"/>
      <c r="AH166" s="157" t="s">
        <v>522</v>
      </c>
    </row>
    <row r="167" spans="1:34" ht="15">
      <c r="A167" s="116"/>
      <c r="C167" s="104"/>
      <c r="D167" s="133"/>
      <c r="E167" s="157"/>
      <c r="F167" s="157"/>
      <c r="G167" s="143"/>
      <c r="H167" s="143"/>
      <c r="I167" s="143"/>
      <c r="J167" s="112"/>
      <c r="K167" s="143"/>
      <c r="L167" s="143"/>
      <c r="M167" s="143"/>
      <c r="N167" s="112"/>
      <c r="O167" s="133"/>
      <c r="P167" s="112"/>
      <c r="Q167" s="143"/>
      <c r="R167" s="144"/>
      <c r="S167" s="143"/>
      <c r="T167" s="133"/>
      <c r="U167" s="112"/>
      <c r="V167" s="112"/>
      <c r="W167" s="112"/>
      <c r="X167" s="112"/>
      <c r="Y167" s="112"/>
      <c r="Z167" s="112"/>
      <c r="AA167" s="127"/>
      <c r="AB167" s="112"/>
      <c r="AC167" s="112"/>
      <c r="AD167" s="112"/>
      <c r="AE167" s="112"/>
      <c r="AF167" s="112"/>
      <c r="AG167" s="112"/>
      <c r="AH167" s="157"/>
    </row>
    <row r="168" spans="1:34" ht="15">
      <c r="A168" s="116" t="s">
        <v>90</v>
      </c>
      <c r="B168" s="105">
        <v>4</v>
      </c>
      <c r="C168" s="104" t="s">
        <v>580</v>
      </c>
      <c r="D168" s="133"/>
      <c r="E168" s="157"/>
      <c r="F168" s="157"/>
      <c r="G168" s="143"/>
      <c r="H168" s="143"/>
      <c r="I168" s="143"/>
      <c r="J168" s="112"/>
      <c r="K168" s="143"/>
      <c r="L168" s="143"/>
      <c r="M168" s="143"/>
      <c r="N168" s="112"/>
      <c r="O168" s="133"/>
      <c r="P168" s="112"/>
      <c r="Q168" s="143"/>
      <c r="R168" s="144"/>
      <c r="S168" s="143"/>
      <c r="T168" s="133"/>
      <c r="U168" s="112"/>
      <c r="V168" s="112"/>
      <c r="W168" s="112"/>
      <c r="X168" s="112"/>
      <c r="Y168" s="112"/>
      <c r="Z168" s="112"/>
      <c r="AA168" s="127"/>
      <c r="AB168" s="112"/>
      <c r="AC168" s="112"/>
      <c r="AD168" s="112"/>
      <c r="AE168" s="112"/>
      <c r="AF168" s="112"/>
      <c r="AG168" s="112"/>
      <c r="AH168" s="157"/>
    </row>
    <row r="169" spans="1:34" ht="15">
      <c r="A169" s="116"/>
      <c r="C169" s="104" t="s">
        <v>581</v>
      </c>
      <c r="D169" s="133"/>
      <c r="E169" s="157" t="s">
        <v>29</v>
      </c>
      <c r="F169" s="157" t="s">
        <v>224</v>
      </c>
      <c r="G169" s="143"/>
      <c r="H169" s="143"/>
      <c r="I169" s="143"/>
      <c r="J169" s="112"/>
      <c r="K169" s="143"/>
      <c r="L169" s="143"/>
      <c r="M169" s="143"/>
      <c r="N169" s="112"/>
      <c r="O169" s="133"/>
      <c r="P169" s="112">
        <f>U169+AA169+AF169</f>
        <v>361000</v>
      </c>
      <c r="Q169" s="143"/>
      <c r="R169" s="144"/>
      <c r="S169" s="143"/>
      <c r="T169" s="133"/>
      <c r="U169" s="112">
        <v>0</v>
      </c>
      <c r="V169" s="112"/>
      <c r="W169" s="112"/>
      <c r="X169" s="112"/>
      <c r="Y169" s="112"/>
      <c r="Z169" s="112"/>
      <c r="AA169" s="127">
        <v>78000</v>
      </c>
      <c r="AB169" s="112"/>
      <c r="AC169" s="112"/>
      <c r="AD169" s="112"/>
      <c r="AE169" s="112"/>
      <c r="AF169" s="112">
        <v>283000</v>
      </c>
      <c r="AG169" s="112"/>
      <c r="AH169" s="157" t="s">
        <v>522</v>
      </c>
    </row>
    <row r="170" spans="1:34" ht="15">
      <c r="A170" s="116"/>
      <c r="C170" s="104"/>
      <c r="D170" s="133"/>
      <c r="E170" s="157"/>
      <c r="F170" s="157"/>
      <c r="G170" s="143"/>
      <c r="H170" s="143"/>
      <c r="I170" s="143"/>
      <c r="J170" s="112"/>
      <c r="K170" s="143"/>
      <c r="L170" s="143"/>
      <c r="M170" s="143"/>
      <c r="N170" s="112"/>
      <c r="O170" s="133"/>
      <c r="P170" s="112"/>
      <c r="Q170" s="143"/>
      <c r="R170" s="144"/>
      <c r="S170" s="143"/>
      <c r="T170" s="133"/>
      <c r="U170" s="112"/>
      <c r="V170" s="112"/>
      <c r="W170" s="112"/>
      <c r="X170" s="112"/>
      <c r="Y170" s="112"/>
      <c r="Z170" s="112"/>
      <c r="AA170" s="127"/>
      <c r="AB170" s="112"/>
      <c r="AC170" s="112"/>
      <c r="AD170" s="112"/>
      <c r="AE170" s="112"/>
      <c r="AF170" s="112"/>
      <c r="AG170" s="112"/>
      <c r="AH170" s="157"/>
    </row>
    <row r="171" spans="1:34" ht="15">
      <c r="A171" s="106" t="s">
        <v>0</v>
      </c>
      <c r="B171" s="105">
        <v>4</v>
      </c>
      <c r="C171" s="104" t="s">
        <v>170</v>
      </c>
      <c r="D171" s="133"/>
      <c r="E171" s="157"/>
      <c r="F171" s="157"/>
      <c r="G171" s="143"/>
      <c r="H171" s="143"/>
      <c r="I171" s="143"/>
      <c r="J171" s="112"/>
      <c r="K171" s="143"/>
      <c r="L171" s="143"/>
      <c r="M171" s="143"/>
      <c r="N171" s="112"/>
      <c r="O171" s="112"/>
      <c r="P171" s="143"/>
      <c r="Q171" s="143"/>
      <c r="R171" s="144"/>
      <c r="S171" s="143"/>
      <c r="T171" s="133"/>
      <c r="U171" s="112"/>
      <c r="V171" s="112"/>
      <c r="W171" s="112"/>
      <c r="X171" s="112"/>
      <c r="Y171" s="112"/>
      <c r="Z171" s="112"/>
      <c r="AA171" s="127"/>
      <c r="AB171" s="112"/>
      <c r="AC171" s="112"/>
      <c r="AD171" s="112"/>
      <c r="AE171" s="112"/>
      <c r="AF171" s="112"/>
      <c r="AG171" s="112"/>
      <c r="AH171" s="159"/>
    </row>
    <row r="172" spans="1:34" ht="15">
      <c r="A172" s="106"/>
      <c r="C172" s="104" t="s">
        <v>171</v>
      </c>
      <c r="D172" s="133"/>
      <c r="E172" s="157" t="s">
        <v>35</v>
      </c>
      <c r="F172" s="157" t="s">
        <v>45</v>
      </c>
      <c r="G172" s="143">
        <f>I172+K172+M172</f>
        <v>750000</v>
      </c>
      <c r="H172" s="143"/>
      <c r="I172" s="143">
        <v>700000</v>
      </c>
      <c r="J172" s="112"/>
      <c r="K172" s="143">
        <v>50000</v>
      </c>
      <c r="L172" s="143"/>
      <c r="M172" s="143">
        <v>0</v>
      </c>
      <c r="N172" s="112"/>
      <c r="O172" s="133" t="s">
        <v>420</v>
      </c>
      <c r="P172" s="112">
        <f>U172+AA172+AF172</f>
        <v>100000</v>
      </c>
      <c r="Q172" s="143"/>
      <c r="R172" s="144">
        <v>700000</v>
      </c>
      <c r="S172" s="143"/>
      <c r="T172" s="164">
        <f>R172/1.21</f>
        <v>578512.3966942149</v>
      </c>
      <c r="U172" s="112">
        <v>0</v>
      </c>
      <c r="V172" s="112"/>
      <c r="W172" s="112">
        <v>50000</v>
      </c>
      <c r="X172" s="112"/>
      <c r="Y172" s="112">
        <f>W172/1.21</f>
        <v>41322.31404958678</v>
      </c>
      <c r="Z172" s="112"/>
      <c r="AA172" s="127">
        <v>100000</v>
      </c>
      <c r="AB172" s="112"/>
      <c r="AC172" s="112">
        <v>0</v>
      </c>
      <c r="AD172" s="112"/>
      <c r="AE172" s="112">
        <f>AC172/1.21</f>
        <v>0</v>
      </c>
      <c r="AF172" s="112">
        <v>0</v>
      </c>
      <c r="AG172" s="112"/>
      <c r="AH172" s="157">
        <v>2005</v>
      </c>
    </row>
    <row r="173" spans="1:34" ht="15">
      <c r="A173" s="106"/>
      <c r="C173" s="104"/>
      <c r="D173" s="133"/>
      <c r="E173" s="157"/>
      <c r="F173" s="157"/>
      <c r="G173" s="143"/>
      <c r="H173" s="143"/>
      <c r="I173" s="143"/>
      <c r="J173" s="112"/>
      <c r="K173" s="143"/>
      <c r="L173" s="143"/>
      <c r="M173" s="143"/>
      <c r="N173" s="112"/>
      <c r="O173" s="133"/>
      <c r="P173" s="112"/>
      <c r="Q173" s="143"/>
      <c r="R173" s="144"/>
      <c r="S173" s="143"/>
      <c r="T173" s="164"/>
      <c r="U173" s="112"/>
      <c r="V173" s="112"/>
      <c r="W173" s="112"/>
      <c r="X173" s="112"/>
      <c r="Y173" s="112"/>
      <c r="Z173" s="112"/>
      <c r="AA173" s="127"/>
      <c r="AB173" s="112"/>
      <c r="AC173" s="112"/>
      <c r="AD173" s="112"/>
      <c r="AE173" s="112"/>
      <c r="AF173" s="112"/>
      <c r="AG173" s="112"/>
      <c r="AH173" s="157"/>
    </row>
    <row r="174" spans="1:34" ht="15">
      <c r="A174" s="106" t="s">
        <v>157</v>
      </c>
      <c r="B174" s="105">
        <v>4</v>
      </c>
      <c r="C174" s="104" t="s">
        <v>207</v>
      </c>
      <c r="D174" s="133"/>
      <c r="E174" s="157"/>
      <c r="F174" s="157"/>
      <c r="G174" s="143"/>
      <c r="H174" s="143"/>
      <c r="I174" s="143"/>
      <c r="J174" s="112"/>
      <c r="K174" s="143"/>
      <c r="L174" s="143"/>
      <c r="M174" s="143"/>
      <c r="N174" s="112"/>
      <c r="O174" s="157"/>
      <c r="P174" s="143"/>
      <c r="Q174" s="143"/>
      <c r="R174" s="144"/>
      <c r="S174" s="143"/>
      <c r="T174" s="133"/>
      <c r="U174" s="112"/>
      <c r="V174" s="112"/>
      <c r="W174" s="112"/>
      <c r="X174" s="112"/>
      <c r="Y174" s="112"/>
      <c r="Z174" s="112"/>
      <c r="AA174" s="127"/>
      <c r="AB174" s="112"/>
      <c r="AC174" s="112"/>
      <c r="AD174" s="112"/>
      <c r="AE174" s="112"/>
      <c r="AF174" s="112"/>
      <c r="AG174" s="112"/>
      <c r="AH174" s="157"/>
    </row>
    <row r="175" spans="1:34" ht="15">
      <c r="A175" s="116"/>
      <c r="C175" s="104" t="s">
        <v>178</v>
      </c>
      <c r="D175" s="133"/>
      <c r="E175" s="157"/>
      <c r="F175" s="157"/>
      <c r="G175" s="143"/>
      <c r="H175" s="143"/>
      <c r="I175" s="143"/>
      <c r="J175" s="112"/>
      <c r="K175" s="143"/>
      <c r="L175" s="143"/>
      <c r="M175" s="143"/>
      <c r="N175" s="112"/>
      <c r="O175" s="157"/>
      <c r="P175" s="143"/>
      <c r="Q175" s="143"/>
      <c r="R175" s="144"/>
      <c r="S175" s="143"/>
      <c r="T175" s="133"/>
      <c r="U175" s="112"/>
      <c r="V175" s="112"/>
      <c r="W175" s="112"/>
      <c r="X175" s="112"/>
      <c r="Y175" s="112"/>
      <c r="Z175" s="112"/>
      <c r="AA175" s="127"/>
      <c r="AB175" s="112"/>
      <c r="AC175" s="112"/>
      <c r="AD175" s="112"/>
      <c r="AE175" s="112"/>
      <c r="AF175" s="112"/>
      <c r="AG175" s="112"/>
      <c r="AH175" s="157"/>
    </row>
    <row r="176" spans="1:34" ht="15">
      <c r="A176" s="116"/>
      <c r="C176" s="104" t="s">
        <v>179</v>
      </c>
      <c r="D176" s="133"/>
      <c r="E176" s="157"/>
      <c r="F176" s="157"/>
      <c r="G176" s="143"/>
      <c r="H176" s="143"/>
      <c r="I176" s="143"/>
      <c r="J176" s="112"/>
      <c r="K176" s="143"/>
      <c r="L176" s="143"/>
      <c r="M176" s="143"/>
      <c r="N176" s="112"/>
      <c r="O176" s="157"/>
      <c r="P176" s="143"/>
      <c r="Q176" s="143"/>
      <c r="R176" s="144"/>
      <c r="S176" s="143"/>
      <c r="T176" s="133"/>
      <c r="U176" s="112"/>
      <c r="V176" s="112"/>
      <c r="W176" s="112"/>
      <c r="X176" s="112"/>
      <c r="Y176" s="112"/>
      <c r="Z176" s="112"/>
      <c r="AA176" s="127"/>
      <c r="AB176" s="112"/>
      <c r="AC176" s="112"/>
      <c r="AD176" s="112"/>
      <c r="AE176" s="112"/>
      <c r="AF176" s="112"/>
      <c r="AG176" s="112"/>
      <c r="AH176" s="157"/>
    </row>
    <row r="177" spans="1:34" ht="15">
      <c r="A177" s="116"/>
      <c r="C177" s="104" t="s">
        <v>180</v>
      </c>
      <c r="D177" s="133"/>
      <c r="E177" s="157" t="s">
        <v>35</v>
      </c>
      <c r="F177" s="157" t="s">
        <v>45</v>
      </c>
      <c r="G177" s="147">
        <f>I177+K177+M177</f>
        <v>100000</v>
      </c>
      <c r="H177" s="143"/>
      <c r="I177" s="143">
        <v>0</v>
      </c>
      <c r="J177" s="112"/>
      <c r="K177" s="143">
        <v>100000</v>
      </c>
      <c r="L177" s="143"/>
      <c r="M177" s="143">
        <v>0</v>
      </c>
      <c r="N177" s="112"/>
      <c r="O177" s="171" t="s">
        <v>382</v>
      </c>
      <c r="P177" s="112">
        <f>U177+AA177+AF177</f>
        <v>422000</v>
      </c>
      <c r="Q177" s="143"/>
      <c r="R177" s="144">
        <v>0</v>
      </c>
      <c r="S177" s="143"/>
      <c r="T177" s="133">
        <f>R177/1.21</f>
        <v>0</v>
      </c>
      <c r="U177" s="112">
        <v>22000</v>
      </c>
      <c r="V177" s="112"/>
      <c r="W177" s="112">
        <v>100000</v>
      </c>
      <c r="X177" s="112"/>
      <c r="Y177" s="112">
        <f>W177/1.21</f>
        <v>82644.62809917355</v>
      </c>
      <c r="Z177" s="112"/>
      <c r="AA177" s="127">
        <v>400000</v>
      </c>
      <c r="AB177" s="112"/>
      <c r="AC177" s="112">
        <v>0</v>
      </c>
      <c r="AD177" s="112"/>
      <c r="AE177" s="112">
        <f>AC177/1.21</f>
        <v>0</v>
      </c>
      <c r="AF177" s="112">
        <f>CEILING(AE177,100)</f>
        <v>0</v>
      </c>
      <c r="AG177" s="112"/>
      <c r="AH177" s="188" t="s">
        <v>397</v>
      </c>
    </row>
    <row r="178" spans="1:34" ht="15">
      <c r="A178" s="116"/>
      <c r="C178" s="104"/>
      <c r="D178" s="133"/>
      <c r="E178" s="157"/>
      <c r="F178" s="157"/>
      <c r="G178" s="147"/>
      <c r="H178" s="143"/>
      <c r="I178" s="143"/>
      <c r="J178" s="112"/>
      <c r="K178" s="143"/>
      <c r="L178" s="143"/>
      <c r="M178" s="143"/>
      <c r="N178" s="112"/>
      <c r="O178" s="171"/>
      <c r="P178" s="112"/>
      <c r="Q178" s="143"/>
      <c r="R178" s="144"/>
      <c r="S178" s="143"/>
      <c r="T178" s="133"/>
      <c r="U178" s="112"/>
      <c r="V178" s="112"/>
      <c r="W178" s="112"/>
      <c r="X178" s="112"/>
      <c r="Y178" s="112"/>
      <c r="Z178" s="112"/>
      <c r="AA178" s="127"/>
      <c r="AB178" s="112"/>
      <c r="AC178" s="112"/>
      <c r="AD178" s="112"/>
      <c r="AE178" s="112"/>
      <c r="AF178" s="112"/>
      <c r="AG178" s="112"/>
      <c r="AH178" s="188"/>
    </row>
    <row r="179" spans="1:34" ht="15">
      <c r="A179" s="175" t="s">
        <v>133</v>
      </c>
      <c r="B179" s="105">
        <v>4</v>
      </c>
      <c r="C179" s="104" t="s">
        <v>206</v>
      </c>
      <c r="D179" s="133"/>
      <c r="E179" s="157"/>
      <c r="F179" s="157"/>
      <c r="G179" s="143"/>
      <c r="H179" s="143"/>
      <c r="I179" s="143"/>
      <c r="J179" s="112"/>
      <c r="K179" s="143"/>
      <c r="L179" s="143"/>
      <c r="M179" s="143"/>
      <c r="N179" s="112"/>
      <c r="O179" s="112"/>
      <c r="P179" s="143"/>
      <c r="Q179" s="143"/>
      <c r="R179" s="144"/>
      <c r="S179" s="143"/>
      <c r="T179" s="133"/>
      <c r="U179" s="112"/>
      <c r="V179" s="112"/>
      <c r="W179" s="112"/>
      <c r="X179" s="112"/>
      <c r="Y179" s="112"/>
      <c r="Z179" s="112"/>
      <c r="AA179" s="127"/>
      <c r="AB179" s="112"/>
      <c r="AC179" s="112"/>
      <c r="AD179" s="112"/>
      <c r="AE179" s="112"/>
      <c r="AF179" s="112"/>
      <c r="AG179" s="112"/>
      <c r="AH179" s="159"/>
    </row>
    <row r="180" spans="1:34" ht="15">
      <c r="A180" s="122"/>
      <c r="C180" s="104" t="s">
        <v>181</v>
      </c>
      <c r="D180" s="133"/>
      <c r="E180" s="157"/>
      <c r="F180" s="157"/>
      <c r="G180" s="143"/>
      <c r="H180" s="143"/>
      <c r="I180" s="143"/>
      <c r="J180" s="112"/>
      <c r="K180" s="143"/>
      <c r="L180" s="143"/>
      <c r="M180" s="143"/>
      <c r="N180" s="112"/>
      <c r="O180" s="112"/>
      <c r="P180" s="143"/>
      <c r="Q180" s="143"/>
      <c r="R180" s="144"/>
      <c r="S180" s="143"/>
      <c r="T180" s="133"/>
      <c r="U180" s="112"/>
      <c r="V180" s="112"/>
      <c r="W180" s="112"/>
      <c r="X180" s="112"/>
      <c r="Y180" s="112"/>
      <c r="Z180" s="112"/>
      <c r="AA180" s="127"/>
      <c r="AB180" s="112"/>
      <c r="AC180" s="112"/>
      <c r="AD180" s="112"/>
      <c r="AE180" s="112"/>
      <c r="AF180" s="112"/>
      <c r="AG180" s="112"/>
      <c r="AH180" s="159"/>
    </row>
    <row r="181" spans="1:34" ht="15">
      <c r="A181" s="122"/>
      <c r="C181" s="104" t="s">
        <v>319</v>
      </c>
      <c r="D181" s="133"/>
      <c r="E181" s="157"/>
      <c r="F181" s="157"/>
      <c r="G181" s="143"/>
      <c r="H181" s="143"/>
      <c r="I181" s="143"/>
      <c r="J181" s="112"/>
      <c r="K181" s="143"/>
      <c r="L181" s="143"/>
      <c r="M181" s="143"/>
      <c r="N181" s="112"/>
      <c r="O181" s="112"/>
      <c r="P181" s="143"/>
      <c r="Q181" s="143"/>
      <c r="R181" s="144"/>
      <c r="S181" s="143"/>
      <c r="T181" s="133"/>
      <c r="U181" s="112"/>
      <c r="V181" s="112"/>
      <c r="W181" s="112"/>
      <c r="X181" s="112"/>
      <c r="Y181" s="112"/>
      <c r="Z181" s="112"/>
      <c r="AA181" s="127"/>
      <c r="AB181" s="112"/>
      <c r="AC181" s="112"/>
      <c r="AD181" s="112"/>
      <c r="AE181" s="112"/>
      <c r="AF181" s="112"/>
      <c r="AG181" s="112"/>
      <c r="AH181" s="159"/>
    </row>
    <row r="182" spans="1:34" ht="15">
      <c r="A182" s="122"/>
      <c r="C182" s="104" t="s">
        <v>320</v>
      </c>
      <c r="D182" s="133"/>
      <c r="E182" s="157" t="s">
        <v>29</v>
      </c>
      <c r="F182" s="157" t="s">
        <v>46</v>
      </c>
      <c r="G182" s="143">
        <f>I182+K182+M182</f>
        <v>247000</v>
      </c>
      <c r="H182" s="143"/>
      <c r="I182" s="143">
        <v>0</v>
      </c>
      <c r="J182" s="112"/>
      <c r="K182" s="143">
        <v>125000</v>
      </c>
      <c r="L182" s="143"/>
      <c r="M182" s="143">
        <v>122000</v>
      </c>
      <c r="N182" s="112"/>
      <c r="O182" s="133" t="s">
        <v>397</v>
      </c>
      <c r="P182" s="112">
        <f>U182+AA182+AF182</f>
        <v>126000</v>
      </c>
      <c r="Q182" s="112"/>
      <c r="R182" s="144">
        <v>0</v>
      </c>
      <c r="S182" s="143"/>
      <c r="T182" s="133">
        <f>R182/1.21</f>
        <v>0</v>
      </c>
      <c r="U182" s="112">
        <v>9000</v>
      </c>
      <c r="V182" s="112"/>
      <c r="W182" s="112">
        <v>125000</v>
      </c>
      <c r="X182" s="112"/>
      <c r="Y182" s="112">
        <f>W182/1.21</f>
        <v>103305.78512396694</v>
      </c>
      <c r="Z182" s="112"/>
      <c r="AA182" s="127">
        <v>117000</v>
      </c>
      <c r="AB182" s="112"/>
      <c r="AC182" s="112">
        <v>122000</v>
      </c>
      <c r="AD182" s="112"/>
      <c r="AE182" s="112">
        <f>AC182/1.21</f>
        <v>100826.44628099173</v>
      </c>
      <c r="AF182" s="112">
        <v>0</v>
      </c>
      <c r="AG182" s="112"/>
      <c r="AH182" s="157" t="s">
        <v>397</v>
      </c>
    </row>
    <row r="183" spans="1:34" ht="15">
      <c r="A183" s="122"/>
      <c r="C183" s="104"/>
      <c r="D183" s="133"/>
      <c r="E183" s="157"/>
      <c r="F183" s="157"/>
      <c r="G183" s="143"/>
      <c r="H183" s="143"/>
      <c r="I183" s="143"/>
      <c r="J183" s="112"/>
      <c r="K183" s="143"/>
      <c r="L183" s="143"/>
      <c r="M183" s="143"/>
      <c r="N183" s="112"/>
      <c r="O183" s="133"/>
      <c r="P183" s="112"/>
      <c r="Q183" s="112"/>
      <c r="R183" s="144"/>
      <c r="S183" s="143"/>
      <c r="T183" s="133"/>
      <c r="U183" s="112"/>
      <c r="V183" s="112"/>
      <c r="W183" s="112"/>
      <c r="X183" s="112"/>
      <c r="Y183" s="112"/>
      <c r="Z183" s="112"/>
      <c r="AA183" s="127"/>
      <c r="AB183" s="112"/>
      <c r="AC183" s="112"/>
      <c r="AD183" s="112"/>
      <c r="AE183" s="112"/>
      <c r="AF183" s="112"/>
      <c r="AG183" s="112"/>
      <c r="AH183" s="157"/>
    </row>
    <row r="184" spans="1:34" ht="15.75">
      <c r="A184" s="115" t="s">
        <v>1</v>
      </c>
      <c r="B184" s="105">
        <v>4</v>
      </c>
      <c r="C184" s="104" t="s">
        <v>187</v>
      </c>
      <c r="D184" s="133"/>
      <c r="E184" s="157"/>
      <c r="F184" s="159"/>
      <c r="G184" s="143"/>
      <c r="H184" s="143"/>
      <c r="I184" s="143"/>
      <c r="J184" s="112"/>
      <c r="K184" s="143"/>
      <c r="L184" s="143"/>
      <c r="M184" s="143"/>
      <c r="N184" s="112"/>
      <c r="O184" s="133"/>
      <c r="P184" s="143"/>
      <c r="Q184" s="143"/>
      <c r="R184" s="144"/>
      <c r="S184" s="143"/>
      <c r="T184" s="133"/>
      <c r="U184" s="112"/>
      <c r="V184" s="112"/>
      <c r="W184" s="112"/>
      <c r="X184" s="112"/>
      <c r="Y184" s="112"/>
      <c r="Z184" s="112"/>
      <c r="AA184" s="127"/>
      <c r="AB184" s="112"/>
      <c r="AC184" s="112"/>
      <c r="AD184" s="112"/>
      <c r="AE184" s="112"/>
      <c r="AF184" s="112"/>
      <c r="AG184" s="112"/>
      <c r="AH184" s="157"/>
    </row>
    <row r="185" spans="1:34" ht="15">
      <c r="A185" s="116"/>
      <c r="C185" s="104" t="s">
        <v>582</v>
      </c>
      <c r="D185" s="133"/>
      <c r="E185" s="157"/>
      <c r="F185" s="157"/>
      <c r="G185" s="143">
        <f>I185+K185+M185</f>
        <v>307000</v>
      </c>
      <c r="H185" s="143"/>
      <c r="I185" s="143">
        <v>0</v>
      </c>
      <c r="J185" s="112"/>
      <c r="K185" s="143">
        <v>50000</v>
      </c>
      <c r="L185" s="143"/>
      <c r="M185" s="143">
        <v>257000</v>
      </c>
      <c r="N185" s="112"/>
      <c r="O185" s="133" t="s">
        <v>397</v>
      </c>
      <c r="Q185" s="143"/>
      <c r="R185" s="144">
        <v>0</v>
      </c>
      <c r="S185" s="143"/>
      <c r="T185" s="133">
        <f>R185/1.21</f>
        <v>0</v>
      </c>
      <c r="U185" s="112"/>
      <c r="V185" s="112"/>
      <c r="W185" s="112">
        <v>60000</v>
      </c>
      <c r="X185" s="112"/>
      <c r="Y185" s="112">
        <f>W185/1.21</f>
        <v>49586.776859504134</v>
      </c>
      <c r="Z185" s="112"/>
      <c r="AA185" s="127"/>
      <c r="AB185" s="112"/>
      <c r="AC185" s="112">
        <v>574000</v>
      </c>
      <c r="AD185" s="112"/>
      <c r="AE185" s="112">
        <f>AC185/1.21</f>
        <v>474380.1652892562</v>
      </c>
      <c r="AF185" s="112"/>
      <c r="AG185" s="112"/>
      <c r="AH185" s="157"/>
    </row>
    <row r="186" spans="1:34" ht="15">
      <c r="A186" s="116"/>
      <c r="C186" s="104" t="s">
        <v>728</v>
      </c>
      <c r="D186" s="133"/>
      <c r="E186" s="157" t="s">
        <v>38</v>
      </c>
      <c r="F186" s="159" t="s">
        <v>583</v>
      </c>
      <c r="G186" s="143"/>
      <c r="H186" s="143"/>
      <c r="I186" s="143"/>
      <c r="J186" s="112"/>
      <c r="K186" s="143"/>
      <c r="L186" s="143"/>
      <c r="M186" s="143"/>
      <c r="N186" s="112"/>
      <c r="O186" s="133"/>
      <c r="P186" s="112">
        <f>U186+AA186+AF186</f>
        <v>195000</v>
      </c>
      <c r="Q186" s="143"/>
      <c r="R186" s="144"/>
      <c r="S186" s="143"/>
      <c r="T186" s="133"/>
      <c r="U186" s="112">
        <v>0</v>
      </c>
      <c r="V186" s="112"/>
      <c r="W186" s="112"/>
      <c r="X186" s="112"/>
      <c r="Y186" s="112"/>
      <c r="Z186" s="112"/>
      <c r="AA186" s="127">
        <v>195000</v>
      </c>
      <c r="AB186" s="112"/>
      <c r="AC186" s="112"/>
      <c r="AD186" s="112"/>
      <c r="AE186" s="112"/>
      <c r="AF186" s="112">
        <v>0</v>
      </c>
      <c r="AG186" s="112"/>
      <c r="AH186" s="157">
        <v>2005</v>
      </c>
    </row>
    <row r="187" spans="1:34" ht="15">
      <c r="A187" s="116"/>
      <c r="C187" s="104"/>
      <c r="D187" s="133"/>
      <c r="E187" s="157"/>
      <c r="F187" s="159"/>
      <c r="G187" s="143"/>
      <c r="H187" s="143"/>
      <c r="I187" s="143"/>
      <c r="J187" s="112"/>
      <c r="K187" s="143"/>
      <c r="L187" s="143"/>
      <c r="M187" s="143"/>
      <c r="N187" s="112"/>
      <c r="O187" s="133"/>
      <c r="P187" s="112"/>
      <c r="Q187" s="143"/>
      <c r="R187" s="144"/>
      <c r="S187" s="143"/>
      <c r="T187" s="133"/>
      <c r="U187" s="112"/>
      <c r="V187" s="112"/>
      <c r="W187" s="112"/>
      <c r="X187" s="112"/>
      <c r="Y187" s="112"/>
      <c r="Z187" s="112"/>
      <c r="AA187" s="127"/>
      <c r="AB187" s="112"/>
      <c r="AC187" s="112"/>
      <c r="AD187" s="112"/>
      <c r="AE187" s="112"/>
      <c r="AF187" s="112"/>
      <c r="AG187" s="112"/>
      <c r="AH187" s="157"/>
    </row>
    <row r="188" spans="1:34" ht="15">
      <c r="A188" s="108" t="s">
        <v>150</v>
      </c>
      <c r="B188" s="105">
        <v>4</v>
      </c>
      <c r="C188" s="104" t="s">
        <v>93</v>
      </c>
      <c r="D188" s="133"/>
      <c r="E188" s="157"/>
      <c r="F188" s="157"/>
      <c r="G188" s="147"/>
      <c r="H188" s="147"/>
      <c r="I188" s="147"/>
      <c r="J188" s="148"/>
      <c r="K188" s="143"/>
      <c r="L188" s="147"/>
      <c r="M188" s="143"/>
      <c r="N188" s="112"/>
      <c r="O188" s="133"/>
      <c r="P188" s="147"/>
      <c r="Q188" s="147"/>
      <c r="R188" s="146"/>
      <c r="S188" s="147"/>
      <c r="T188" s="133"/>
      <c r="U188" s="112"/>
      <c r="V188" s="112"/>
      <c r="W188" s="112"/>
      <c r="X188" s="112"/>
      <c r="Y188" s="112"/>
      <c r="Z188" s="112"/>
      <c r="AA188" s="127"/>
      <c r="AB188" s="112"/>
      <c r="AC188" s="112"/>
      <c r="AD188" s="112"/>
      <c r="AE188" s="112"/>
      <c r="AF188" s="112"/>
      <c r="AG188" s="112"/>
      <c r="AH188" s="157"/>
    </row>
    <row r="189" spans="1:34" ht="15">
      <c r="A189" s="116"/>
      <c r="C189" s="104" t="s">
        <v>172</v>
      </c>
      <c r="D189" s="133"/>
      <c r="E189" s="157"/>
      <c r="F189" s="157"/>
      <c r="G189" s="147"/>
      <c r="H189" s="147"/>
      <c r="I189" s="147"/>
      <c r="J189" s="148"/>
      <c r="K189" s="143"/>
      <c r="L189" s="147"/>
      <c r="M189" s="143"/>
      <c r="N189" s="112"/>
      <c r="O189" s="133"/>
      <c r="P189" s="147"/>
      <c r="Q189" s="147"/>
      <c r="R189" s="146"/>
      <c r="S189" s="147"/>
      <c r="T189" s="133"/>
      <c r="U189" s="112"/>
      <c r="V189" s="112"/>
      <c r="W189" s="112"/>
      <c r="X189" s="112"/>
      <c r="Y189" s="112"/>
      <c r="Z189" s="112"/>
      <c r="AA189" s="127"/>
      <c r="AB189" s="112"/>
      <c r="AC189" s="112"/>
      <c r="AD189" s="112"/>
      <c r="AE189" s="112"/>
      <c r="AF189" s="112"/>
      <c r="AG189" s="112"/>
      <c r="AH189" s="157"/>
    </row>
    <row r="190" spans="1:34" ht="15">
      <c r="A190" s="116"/>
      <c r="C190" s="104" t="s">
        <v>173</v>
      </c>
      <c r="D190" s="133"/>
      <c r="E190" s="157"/>
      <c r="F190" s="157"/>
      <c r="G190" s="147"/>
      <c r="H190" s="147"/>
      <c r="I190" s="147"/>
      <c r="J190" s="148"/>
      <c r="K190" s="143"/>
      <c r="L190" s="147"/>
      <c r="M190" s="143"/>
      <c r="N190" s="112"/>
      <c r="O190" s="133"/>
      <c r="P190" s="147"/>
      <c r="Q190" s="147"/>
      <c r="R190" s="146"/>
      <c r="S190" s="147"/>
      <c r="T190" s="133"/>
      <c r="U190" s="112"/>
      <c r="V190" s="112"/>
      <c r="W190" s="112"/>
      <c r="X190" s="112"/>
      <c r="Y190" s="112"/>
      <c r="Z190" s="112"/>
      <c r="AA190" s="127"/>
      <c r="AB190" s="112"/>
      <c r="AC190" s="112"/>
      <c r="AD190" s="112"/>
      <c r="AE190" s="112"/>
      <c r="AF190" s="112"/>
      <c r="AG190" s="112"/>
      <c r="AH190" s="157"/>
    </row>
    <row r="191" spans="1:34" ht="15">
      <c r="A191" s="116"/>
      <c r="C191" s="104" t="s">
        <v>208</v>
      </c>
      <c r="D191" s="133"/>
      <c r="E191" s="157" t="s">
        <v>29</v>
      </c>
      <c r="F191" s="157" t="s">
        <v>29</v>
      </c>
      <c r="G191" s="147">
        <f>I191+K191+M191</f>
        <v>900000</v>
      </c>
      <c r="H191" s="147"/>
      <c r="I191" s="147">
        <v>0</v>
      </c>
      <c r="J191" s="148"/>
      <c r="K191" s="143">
        <v>200000</v>
      </c>
      <c r="L191" s="147"/>
      <c r="M191" s="143">
        <v>700000</v>
      </c>
      <c r="N191" s="112"/>
      <c r="O191" s="133" t="s">
        <v>397</v>
      </c>
      <c r="P191" s="112">
        <f>U191+AA191+AF191</f>
        <v>180000</v>
      </c>
      <c r="Q191" s="147"/>
      <c r="R191" s="146">
        <v>0</v>
      </c>
      <c r="S191" s="147"/>
      <c r="T191" s="133">
        <f>R191/1.21</f>
        <v>0</v>
      </c>
      <c r="U191" s="112">
        <f>CEILING(T191,100)</f>
        <v>0</v>
      </c>
      <c r="V191" s="112"/>
      <c r="W191" s="112">
        <v>200000</v>
      </c>
      <c r="X191" s="112"/>
      <c r="Y191" s="112">
        <f>W191/1.21</f>
        <v>165289.2561983471</v>
      </c>
      <c r="Z191" s="112"/>
      <c r="AA191" s="127">
        <v>180000</v>
      </c>
      <c r="AB191" s="112"/>
      <c r="AC191" s="112">
        <v>700000</v>
      </c>
      <c r="AD191" s="112"/>
      <c r="AE191" s="112">
        <f>AC191/1.21</f>
        <v>578512.3966942149</v>
      </c>
      <c r="AF191" s="112">
        <v>0</v>
      </c>
      <c r="AG191" s="112"/>
      <c r="AH191" s="157">
        <v>2005</v>
      </c>
    </row>
    <row r="192" spans="1:34" ht="15">
      <c r="A192" s="116"/>
      <c r="C192" s="104"/>
      <c r="D192" s="133"/>
      <c r="E192" s="157"/>
      <c r="F192" s="157"/>
      <c r="G192" s="147"/>
      <c r="H192" s="147"/>
      <c r="I192" s="147"/>
      <c r="J192" s="148"/>
      <c r="K192" s="143"/>
      <c r="L192" s="147"/>
      <c r="M192" s="143"/>
      <c r="N192" s="112"/>
      <c r="O192" s="133"/>
      <c r="P192" s="112"/>
      <c r="Q192" s="147"/>
      <c r="R192" s="146"/>
      <c r="S192" s="147"/>
      <c r="T192" s="133"/>
      <c r="U192" s="112"/>
      <c r="V192" s="112"/>
      <c r="W192" s="112"/>
      <c r="X192" s="112"/>
      <c r="Y192" s="112"/>
      <c r="Z192" s="112"/>
      <c r="AA192" s="127"/>
      <c r="AB192" s="112"/>
      <c r="AC192" s="112"/>
      <c r="AD192" s="112"/>
      <c r="AE192" s="112"/>
      <c r="AF192" s="112"/>
      <c r="AG192" s="112"/>
      <c r="AH192" s="157"/>
    </row>
    <row r="193" spans="1:34" ht="15">
      <c r="A193" s="108" t="s">
        <v>151</v>
      </c>
      <c r="B193" s="105">
        <v>4</v>
      </c>
      <c r="C193" s="104" t="s">
        <v>98</v>
      </c>
      <c r="D193" s="133"/>
      <c r="E193" s="157"/>
      <c r="F193" s="157"/>
      <c r="G193" s="147"/>
      <c r="H193" s="147"/>
      <c r="I193" s="147"/>
      <c r="J193" s="148"/>
      <c r="K193" s="143"/>
      <c r="L193" s="147"/>
      <c r="M193" s="147"/>
      <c r="N193" s="112"/>
      <c r="O193" s="157"/>
      <c r="P193" s="147"/>
      <c r="Q193" s="147"/>
      <c r="R193" s="146"/>
      <c r="S193" s="147"/>
      <c r="T193" s="133"/>
      <c r="U193" s="112"/>
      <c r="V193" s="112"/>
      <c r="W193" s="112"/>
      <c r="X193" s="112"/>
      <c r="Y193" s="112"/>
      <c r="Z193" s="112"/>
      <c r="AA193" s="127"/>
      <c r="AB193" s="112"/>
      <c r="AC193" s="112"/>
      <c r="AD193" s="112"/>
      <c r="AE193" s="112"/>
      <c r="AF193" s="112"/>
      <c r="AG193" s="112"/>
      <c r="AH193" s="157"/>
    </row>
    <row r="194" spans="1:34" ht="15">
      <c r="A194" s="116"/>
      <c r="C194" s="104" t="s">
        <v>99</v>
      </c>
      <c r="D194" s="135"/>
      <c r="E194" s="157" t="s">
        <v>100</v>
      </c>
      <c r="F194" s="157" t="s">
        <v>100</v>
      </c>
      <c r="G194" s="147">
        <f>I194+K194+M194</f>
        <v>310000</v>
      </c>
      <c r="H194" s="147"/>
      <c r="I194" s="147">
        <v>0</v>
      </c>
      <c r="J194" s="148"/>
      <c r="K194" s="143">
        <v>10000</v>
      </c>
      <c r="L194" s="147"/>
      <c r="M194" s="147">
        <v>300000</v>
      </c>
      <c r="N194" s="112"/>
      <c r="O194" s="133" t="s">
        <v>397</v>
      </c>
      <c r="P194" s="112">
        <f>U194+AA194+AF194</f>
        <v>334000</v>
      </c>
      <c r="Q194" s="147"/>
      <c r="R194" s="146">
        <v>0</v>
      </c>
      <c r="S194" s="147"/>
      <c r="T194" s="133">
        <f>R194/1.21</f>
        <v>0</v>
      </c>
      <c r="U194" s="112">
        <f>CEILING(T194,100)</f>
        <v>0</v>
      </c>
      <c r="V194" s="112"/>
      <c r="W194" s="112">
        <v>10000</v>
      </c>
      <c r="X194" s="112"/>
      <c r="Y194" s="112">
        <f>W194/1.21</f>
        <v>8264.462809917355</v>
      </c>
      <c r="Z194" s="112"/>
      <c r="AA194" s="127">
        <v>11000</v>
      </c>
      <c r="AB194" s="112"/>
      <c r="AC194" s="112">
        <v>300000</v>
      </c>
      <c r="AD194" s="112"/>
      <c r="AE194" s="112">
        <f>AC194/1.21</f>
        <v>247933.88429752068</v>
      </c>
      <c r="AF194" s="112">
        <v>323000</v>
      </c>
      <c r="AG194" s="112"/>
      <c r="AH194" s="157" t="s">
        <v>522</v>
      </c>
    </row>
    <row r="195" spans="1:34" ht="15">
      <c r="A195" s="116"/>
      <c r="C195" s="104"/>
      <c r="D195" s="135"/>
      <c r="E195" s="157"/>
      <c r="F195" s="157"/>
      <c r="G195" s="147"/>
      <c r="H195" s="147"/>
      <c r="I195" s="147"/>
      <c r="J195" s="148"/>
      <c r="K195" s="143"/>
      <c r="L195" s="147"/>
      <c r="M195" s="147"/>
      <c r="N195" s="112"/>
      <c r="O195" s="133"/>
      <c r="P195" s="112"/>
      <c r="Q195" s="147"/>
      <c r="R195" s="146"/>
      <c r="S195" s="147"/>
      <c r="T195" s="133"/>
      <c r="U195" s="112"/>
      <c r="V195" s="112"/>
      <c r="W195" s="112"/>
      <c r="X195" s="112"/>
      <c r="Y195" s="112"/>
      <c r="Z195" s="112"/>
      <c r="AA195" s="127"/>
      <c r="AB195" s="112"/>
      <c r="AC195" s="112"/>
      <c r="AD195" s="112"/>
      <c r="AE195" s="112"/>
      <c r="AF195" s="112"/>
      <c r="AG195" s="112"/>
      <c r="AH195" s="157"/>
    </row>
    <row r="196" spans="1:34" ht="15.75">
      <c r="A196" s="115" t="s">
        <v>152</v>
      </c>
      <c r="B196" s="105">
        <v>4</v>
      </c>
      <c r="C196" s="104" t="s">
        <v>174</v>
      </c>
      <c r="D196" s="133"/>
      <c r="E196" s="157"/>
      <c r="F196" s="157"/>
      <c r="G196" s="147"/>
      <c r="H196" s="147"/>
      <c r="I196" s="147"/>
      <c r="J196" s="148"/>
      <c r="K196" s="143"/>
      <c r="L196" s="147"/>
      <c r="M196" s="147"/>
      <c r="N196" s="112"/>
      <c r="O196" s="133"/>
      <c r="P196" s="147"/>
      <c r="Q196" s="147"/>
      <c r="R196" s="146"/>
      <c r="S196" s="147"/>
      <c r="T196" s="133"/>
      <c r="U196" s="112"/>
      <c r="V196" s="112"/>
      <c r="W196" s="112"/>
      <c r="X196" s="112"/>
      <c r="Y196" s="112"/>
      <c r="Z196" s="112"/>
      <c r="AA196" s="127"/>
      <c r="AB196" s="112"/>
      <c r="AC196" s="112"/>
      <c r="AD196" s="112"/>
      <c r="AE196" s="112"/>
      <c r="AF196" s="112"/>
      <c r="AG196" s="112"/>
      <c r="AH196" s="157"/>
    </row>
    <row r="197" spans="1:34" ht="15">
      <c r="A197" s="116"/>
      <c r="C197" s="104" t="s">
        <v>729</v>
      </c>
      <c r="D197" s="133"/>
      <c r="E197" s="157"/>
      <c r="F197" s="157"/>
      <c r="G197" s="147"/>
      <c r="H197" s="147"/>
      <c r="I197" s="147"/>
      <c r="J197" s="148"/>
      <c r="K197" s="143"/>
      <c r="L197" s="147"/>
      <c r="M197" s="147"/>
      <c r="N197" s="112"/>
      <c r="O197" s="133"/>
      <c r="P197" s="147"/>
      <c r="Q197" s="147"/>
      <c r="R197" s="146"/>
      <c r="S197" s="147"/>
      <c r="T197" s="133"/>
      <c r="U197" s="112"/>
      <c r="V197" s="112"/>
      <c r="W197" s="112"/>
      <c r="X197" s="112"/>
      <c r="Y197" s="112"/>
      <c r="Z197" s="112"/>
      <c r="AA197" s="127"/>
      <c r="AB197" s="112"/>
      <c r="AC197" s="112"/>
      <c r="AD197" s="112"/>
      <c r="AE197" s="112"/>
      <c r="AF197" s="112"/>
      <c r="AG197" s="112"/>
      <c r="AH197" s="157"/>
    </row>
    <row r="198" spans="1:34" ht="15">
      <c r="A198" s="116"/>
      <c r="C198" s="104" t="s">
        <v>730</v>
      </c>
      <c r="D198" s="133"/>
      <c r="E198" s="157" t="s">
        <v>38</v>
      </c>
      <c r="F198" s="157" t="s">
        <v>583</v>
      </c>
      <c r="G198" s="147">
        <f>I198+K198+M198</f>
        <v>548000</v>
      </c>
      <c r="H198" s="147"/>
      <c r="I198" s="147">
        <v>0</v>
      </c>
      <c r="J198" s="148"/>
      <c r="K198" s="143">
        <f>219000-100000</f>
        <v>119000</v>
      </c>
      <c r="L198" s="147"/>
      <c r="M198" s="147">
        <f>329000+100000</f>
        <v>429000</v>
      </c>
      <c r="N198" s="112"/>
      <c r="O198" s="133" t="s">
        <v>397</v>
      </c>
      <c r="P198" s="112">
        <f>U198+AA198+AF198</f>
        <v>140000</v>
      </c>
      <c r="Q198" s="147"/>
      <c r="R198" s="146">
        <v>0</v>
      </c>
      <c r="S198" s="147"/>
      <c r="T198" s="133">
        <f>R198/1.21</f>
        <v>0</v>
      </c>
      <c r="U198" s="112">
        <f>CEILING(T198,100)</f>
        <v>0</v>
      </c>
      <c r="V198" s="112"/>
      <c r="W198" s="112">
        <v>291000</v>
      </c>
      <c r="X198" s="112"/>
      <c r="Y198" s="112">
        <f>W198/1.21</f>
        <v>240495.86776859505</v>
      </c>
      <c r="Z198" s="112"/>
      <c r="AA198" s="127">
        <v>140000</v>
      </c>
      <c r="AB198" s="112"/>
      <c r="AC198" s="112">
        <v>685000</v>
      </c>
      <c r="AD198" s="112"/>
      <c r="AE198" s="112">
        <f>AC198/1.21</f>
        <v>566115.7024793389</v>
      </c>
      <c r="AF198" s="112">
        <v>0</v>
      </c>
      <c r="AG198" s="112"/>
      <c r="AH198" s="157">
        <v>2005</v>
      </c>
    </row>
    <row r="199" spans="1:34" ht="15">
      <c r="A199" s="116"/>
      <c r="C199" s="104"/>
      <c r="D199" s="133"/>
      <c r="E199" s="157"/>
      <c r="F199" s="157"/>
      <c r="G199" s="147"/>
      <c r="H199" s="147"/>
      <c r="I199" s="147"/>
      <c r="J199" s="148"/>
      <c r="K199" s="143"/>
      <c r="L199" s="147"/>
      <c r="M199" s="147"/>
      <c r="N199" s="112"/>
      <c r="O199" s="133"/>
      <c r="P199" s="112"/>
      <c r="Q199" s="147"/>
      <c r="R199" s="146"/>
      <c r="S199" s="147"/>
      <c r="T199" s="133"/>
      <c r="U199" s="112"/>
      <c r="V199" s="112"/>
      <c r="W199" s="112"/>
      <c r="X199" s="112"/>
      <c r="Y199" s="112"/>
      <c r="Z199" s="112"/>
      <c r="AA199" s="127"/>
      <c r="AB199" s="112"/>
      <c r="AC199" s="112"/>
      <c r="AD199" s="112"/>
      <c r="AE199" s="112"/>
      <c r="AF199" s="112"/>
      <c r="AG199" s="112"/>
      <c r="AH199" s="157"/>
    </row>
    <row r="200" spans="1:34" ht="15.75">
      <c r="A200" s="115" t="s">
        <v>155</v>
      </c>
      <c r="B200" s="177">
        <v>4</v>
      </c>
      <c r="C200" s="104" t="s">
        <v>383</v>
      </c>
      <c r="D200" s="133"/>
      <c r="E200" s="157"/>
      <c r="F200" s="157"/>
      <c r="G200" s="143"/>
      <c r="H200" s="143"/>
      <c r="I200" s="143"/>
      <c r="J200" s="112"/>
      <c r="K200" s="143"/>
      <c r="L200" s="143"/>
      <c r="M200" s="143"/>
      <c r="N200" s="112"/>
      <c r="O200" s="112"/>
      <c r="P200" s="143"/>
      <c r="Q200" s="143"/>
      <c r="R200" s="144"/>
      <c r="S200" s="143"/>
      <c r="T200" s="133"/>
      <c r="U200" s="112"/>
      <c r="V200" s="112"/>
      <c r="W200" s="112"/>
      <c r="X200" s="112"/>
      <c r="Y200" s="112"/>
      <c r="Z200" s="112"/>
      <c r="AA200" s="127"/>
      <c r="AB200" s="112"/>
      <c r="AC200" s="112"/>
      <c r="AD200" s="112"/>
      <c r="AE200" s="112"/>
      <c r="AF200" s="112"/>
      <c r="AG200" s="112"/>
      <c r="AH200" s="159"/>
    </row>
    <row r="201" spans="1:34" ht="15">
      <c r="A201" s="116"/>
      <c r="B201" s="177"/>
      <c r="C201" s="104" t="s">
        <v>384</v>
      </c>
      <c r="D201" s="133"/>
      <c r="E201" s="157"/>
      <c r="F201" s="157"/>
      <c r="G201" s="143"/>
      <c r="H201" s="143"/>
      <c r="I201" s="143"/>
      <c r="J201" s="112"/>
      <c r="K201" s="143"/>
      <c r="L201" s="143"/>
      <c r="M201" s="143"/>
      <c r="N201" s="112"/>
      <c r="O201" s="112"/>
      <c r="P201" s="143"/>
      <c r="Q201" s="143"/>
      <c r="R201" s="144"/>
      <c r="S201" s="143"/>
      <c r="T201" s="133"/>
      <c r="U201" s="112"/>
      <c r="V201" s="112"/>
      <c r="W201" s="112"/>
      <c r="X201" s="112"/>
      <c r="Y201" s="112"/>
      <c r="Z201" s="112"/>
      <c r="AA201" s="127"/>
      <c r="AB201" s="112"/>
      <c r="AC201" s="112"/>
      <c r="AD201" s="112"/>
      <c r="AE201" s="112"/>
      <c r="AF201" s="112"/>
      <c r="AG201" s="112"/>
      <c r="AH201" s="159"/>
    </row>
    <row r="202" spans="1:34" ht="15">
      <c r="A202" s="116"/>
      <c r="B202" s="177"/>
      <c r="C202" s="104" t="s">
        <v>385</v>
      </c>
      <c r="D202" s="133"/>
      <c r="E202" s="157"/>
      <c r="F202" s="157"/>
      <c r="G202" s="143"/>
      <c r="H202" s="143"/>
      <c r="I202" s="143"/>
      <c r="J202" s="112"/>
      <c r="K202" s="143"/>
      <c r="L202" s="143"/>
      <c r="M202" s="143"/>
      <c r="N202" s="112"/>
      <c r="O202" s="112"/>
      <c r="P202" s="143"/>
      <c r="Q202" s="143"/>
      <c r="R202" s="144"/>
      <c r="S202" s="143"/>
      <c r="T202" s="133"/>
      <c r="U202" s="112"/>
      <c r="V202" s="112"/>
      <c r="W202" s="112"/>
      <c r="X202" s="112"/>
      <c r="Y202" s="112"/>
      <c r="Z202" s="112"/>
      <c r="AA202" s="127"/>
      <c r="AB202" s="112"/>
      <c r="AC202" s="112"/>
      <c r="AD202" s="112"/>
      <c r="AE202" s="112"/>
      <c r="AF202" s="112"/>
      <c r="AG202" s="112"/>
      <c r="AH202" s="159"/>
    </row>
    <row r="203" spans="1:34" ht="15">
      <c r="A203" s="116"/>
      <c r="B203" s="177"/>
      <c r="C203" s="104" t="s">
        <v>386</v>
      </c>
      <c r="D203" s="133"/>
      <c r="E203" s="157"/>
      <c r="F203" s="157"/>
      <c r="G203" s="143"/>
      <c r="H203" s="143"/>
      <c r="I203" s="143"/>
      <c r="J203" s="112"/>
      <c r="K203" s="143"/>
      <c r="L203" s="143"/>
      <c r="M203" s="143"/>
      <c r="N203" s="112"/>
      <c r="O203" s="112"/>
      <c r="P203" s="143"/>
      <c r="Q203" s="143"/>
      <c r="R203" s="144"/>
      <c r="S203" s="143"/>
      <c r="T203" s="133"/>
      <c r="U203" s="112"/>
      <c r="V203" s="112"/>
      <c r="W203" s="112"/>
      <c r="X203" s="112"/>
      <c r="Y203" s="112"/>
      <c r="Z203" s="112"/>
      <c r="AA203" s="127"/>
      <c r="AB203" s="112"/>
      <c r="AC203" s="112"/>
      <c r="AD203" s="112"/>
      <c r="AE203" s="112"/>
      <c r="AF203" s="112"/>
      <c r="AG203" s="112"/>
      <c r="AH203" s="159"/>
    </row>
    <row r="204" spans="1:34" ht="15">
      <c r="A204" s="116"/>
      <c r="B204" s="177"/>
      <c r="C204" s="123" t="s">
        <v>387</v>
      </c>
      <c r="D204" s="169"/>
      <c r="E204" s="160"/>
      <c r="F204" s="160"/>
      <c r="G204" s="143"/>
      <c r="H204" s="143"/>
      <c r="I204" s="143"/>
      <c r="J204" s="112"/>
      <c r="K204" s="143"/>
      <c r="L204" s="143"/>
      <c r="M204" s="143"/>
      <c r="N204" s="112"/>
      <c r="O204" s="157"/>
      <c r="P204" s="143"/>
      <c r="Q204" s="143"/>
      <c r="R204" s="144"/>
      <c r="S204" s="143"/>
      <c r="T204" s="133"/>
      <c r="U204" s="112"/>
      <c r="V204" s="112"/>
      <c r="W204" s="112"/>
      <c r="X204" s="112"/>
      <c r="Y204" s="112"/>
      <c r="Z204" s="112"/>
      <c r="AA204" s="127"/>
      <c r="AB204" s="112"/>
      <c r="AC204" s="112"/>
      <c r="AD204" s="112"/>
      <c r="AE204" s="112"/>
      <c r="AF204" s="112"/>
      <c r="AG204" s="112"/>
      <c r="AH204" s="157"/>
    </row>
    <row r="205" spans="1:34" ht="15">
      <c r="A205" s="116"/>
      <c r="B205" s="177"/>
      <c r="C205" s="123" t="s">
        <v>388</v>
      </c>
      <c r="D205" s="169"/>
      <c r="E205" s="160"/>
      <c r="F205" s="160"/>
      <c r="G205" s="143"/>
      <c r="H205" s="143"/>
      <c r="I205" s="143"/>
      <c r="J205" s="112"/>
      <c r="K205" s="143"/>
      <c r="L205" s="143"/>
      <c r="M205" s="143"/>
      <c r="N205" s="112"/>
      <c r="O205" s="157"/>
      <c r="P205" s="143"/>
      <c r="Q205" s="143"/>
      <c r="R205" s="144"/>
      <c r="S205" s="143"/>
      <c r="T205" s="133"/>
      <c r="U205" s="112"/>
      <c r="V205" s="112"/>
      <c r="W205" s="112"/>
      <c r="X205" s="112"/>
      <c r="Y205" s="112"/>
      <c r="Z205" s="112"/>
      <c r="AA205" s="127"/>
      <c r="AB205" s="112"/>
      <c r="AC205" s="112"/>
      <c r="AD205" s="112"/>
      <c r="AE205" s="112"/>
      <c r="AF205" s="112"/>
      <c r="AG205" s="112"/>
      <c r="AH205" s="157"/>
    </row>
    <row r="206" spans="1:34" ht="15">
      <c r="A206" s="116"/>
      <c r="B206" s="177"/>
      <c r="C206" s="123" t="s">
        <v>389</v>
      </c>
      <c r="D206" s="169"/>
      <c r="E206" s="168" t="s">
        <v>29</v>
      </c>
      <c r="F206" s="157" t="s">
        <v>46</v>
      </c>
      <c r="G206" s="143">
        <f>I206+K206+M206</f>
        <v>2247000</v>
      </c>
      <c r="H206" s="143"/>
      <c r="I206" s="143">
        <v>1000000</v>
      </c>
      <c r="J206" s="112"/>
      <c r="K206" s="143">
        <v>1247000</v>
      </c>
      <c r="L206" s="143"/>
      <c r="M206" s="143">
        <v>0</v>
      </c>
      <c r="N206" s="112"/>
      <c r="O206" s="171" t="s">
        <v>421</v>
      </c>
      <c r="P206" s="112">
        <f>U206+AA206+AF206</f>
        <v>1004000</v>
      </c>
      <c r="Q206" s="143"/>
      <c r="R206" s="144">
        <v>1000000</v>
      </c>
      <c r="S206" s="143"/>
      <c r="T206" s="133">
        <f>R206/1.21</f>
        <v>826446.2809917355</v>
      </c>
      <c r="U206" s="112">
        <v>654000</v>
      </c>
      <c r="V206" s="112"/>
      <c r="W206" s="112">
        <v>1838000</v>
      </c>
      <c r="X206" s="112"/>
      <c r="Y206" s="112">
        <f>W206/1.21</f>
        <v>1519008.26446281</v>
      </c>
      <c r="Z206" s="112"/>
      <c r="AA206" s="127">
        <v>350000</v>
      </c>
      <c r="AB206" s="112"/>
      <c r="AC206" s="112">
        <v>0</v>
      </c>
      <c r="AD206" s="112"/>
      <c r="AE206" s="112">
        <f>AC206/1.21</f>
        <v>0</v>
      </c>
      <c r="AF206" s="112">
        <v>0</v>
      </c>
      <c r="AG206" s="112"/>
      <c r="AH206" s="188" t="s">
        <v>397</v>
      </c>
    </row>
    <row r="207" spans="1:34" ht="15">
      <c r="A207" s="116"/>
      <c r="B207" s="177"/>
      <c r="C207" s="123"/>
      <c r="D207" s="169"/>
      <c r="E207" s="168"/>
      <c r="F207" s="157"/>
      <c r="G207" s="143"/>
      <c r="H207" s="143"/>
      <c r="I207" s="143"/>
      <c r="J207" s="112"/>
      <c r="K207" s="143"/>
      <c r="L207" s="143"/>
      <c r="M207" s="143"/>
      <c r="N207" s="112"/>
      <c r="O207" s="171"/>
      <c r="P207" s="112"/>
      <c r="Q207" s="143"/>
      <c r="R207" s="144"/>
      <c r="S207" s="143"/>
      <c r="T207" s="133"/>
      <c r="U207" s="112"/>
      <c r="V207" s="112"/>
      <c r="W207" s="112"/>
      <c r="X207" s="112"/>
      <c r="Y207" s="112"/>
      <c r="Z207" s="112"/>
      <c r="AA207" s="127"/>
      <c r="AB207" s="112"/>
      <c r="AC207" s="112"/>
      <c r="AD207" s="112"/>
      <c r="AE207" s="112"/>
      <c r="AF207" s="112"/>
      <c r="AG207" s="112"/>
      <c r="AH207" s="188"/>
    </row>
    <row r="208" spans="1:34" ht="15">
      <c r="A208" s="116" t="s">
        <v>348</v>
      </c>
      <c r="B208" s="105">
        <v>4</v>
      </c>
      <c r="C208" s="104" t="s">
        <v>101</v>
      </c>
      <c r="D208" s="133"/>
      <c r="E208" s="157"/>
      <c r="F208" s="157"/>
      <c r="G208" s="147"/>
      <c r="H208" s="143"/>
      <c r="I208" s="143"/>
      <c r="J208" s="112"/>
      <c r="K208" s="143"/>
      <c r="L208" s="143"/>
      <c r="M208" s="143"/>
      <c r="N208" s="112"/>
      <c r="O208" s="133"/>
      <c r="P208" s="147"/>
      <c r="Q208" s="143"/>
      <c r="R208" s="144"/>
      <c r="S208" s="143"/>
      <c r="T208" s="133"/>
      <c r="U208" s="112"/>
      <c r="V208" s="112"/>
      <c r="W208" s="112"/>
      <c r="X208" s="112"/>
      <c r="Y208" s="112"/>
      <c r="Z208" s="112"/>
      <c r="AA208" s="127"/>
      <c r="AB208" s="112"/>
      <c r="AC208" s="112"/>
      <c r="AD208" s="112"/>
      <c r="AE208" s="112"/>
      <c r="AF208" s="112"/>
      <c r="AG208" s="112"/>
      <c r="AH208" s="157"/>
    </row>
    <row r="209" spans="1:34" ht="15">
      <c r="A209" s="116"/>
      <c r="C209" s="104" t="s">
        <v>120</v>
      </c>
      <c r="D209" s="133"/>
      <c r="E209" s="157" t="s">
        <v>35</v>
      </c>
      <c r="F209" s="157" t="s">
        <v>45</v>
      </c>
      <c r="G209" s="147">
        <f>I209+K209+M209</f>
        <v>2500000</v>
      </c>
      <c r="H209" s="143"/>
      <c r="I209" s="143">
        <v>0</v>
      </c>
      <c r="J209" s="112"/>
      <c r="K209" s="143">
        <v>500000</v>
      </c>
      <c r="L209" s="143"/>
      <c r="M209" s="143">
        <v>2000000</v>
      </c>
      <c r="N209" s="112"/>
      <c r="O209" s="133" t="s">
        <v>491</v>
      </c>
      <c r="P209" s="127">
        <f>U209+AA209+AF209</f>
        <v>252000</v>
      </c>
      <c r="Q209" s="143"/>
      <c r="R209" s="144">
        <v>0</v>
      </c>
      <c r="S209" s="143"/>
      <c r="T209" s="133">
        <f>R209/1.21</f>
        <v>0</v>
      </c>
      <c r="U209" s="112">
        <v>51000</v>
      </c>
      <c r="V209" s="112"/>
      <c r="W209" s="112">
        <v>500000</v>
      </c>
      <c r="X209" s="112"/>
      <c r="Y209" s="112">
        <f>W209/1.21</f>
        <v>413223.14049586776</v>
      </c>
      <c r="Z209" s="112"/>
      <c r="AA209" s="127">
        <v>201000</v>
      </c>
      <c r="AB209" s="112"/>
      <c r="AC209" s="112">
        <v>2000000</v>
      </c>
      <c r="AD209" s="112"/>
      <c r="AE209" s="112">
        <f>AC209/1.21</f>
        <v>1652892.561983471</v>
      </c>
      <c r="AF209" s="112">
        <v>0</v>
      </c>
      <c r="AG209" s="112"/>
      <c r="AH209" s="157" t="s">
        <v>397</v>
      </c>
    </row>
    <row r="210" spans="1:34" ht="15">
      <c r="A210" s="116"/>
      <c r="B210" s="177"/>
      <c r="C210" s="117"/>
      <c r="D210" s="155"/>
      <c r="E210" s="158"/>
      <c r="F210" s="158"/>
      <c r="G210" s="161"/>
      <c r="H210" s="150"/>
      <c r="I210" s="150"/>
      <c r="J210" s="151"/>
      <c r="K210" s="143"/>
      <c r="L210" s="124"/>
      <c r="M210" s="124"/>
      <c r="N210" s="125"/>
      <c r="O210" s="125"/>
      <c r="P210" s="127"/>
      <c r="Q210" s="150"/>
      <c r="R210" s="145"/>
      <c r="S210" s="150"/>
      <c r="T210" s="133"/>
      <c r="U210" s="112"/>
      <c r="V210" s="112"/>
      <c r="W210" s="112"/>
      <c r="X210" s="112"/>
      <c r="Y210" s="112"/>
      <c r="Z210" s="112"/>
      <c r="AA210" s="127"/>
      <c r="AB210" s="112"/>
      <c r="AC210" s="112"/>
      <c r="AD210" s="112"/>
      <c r="AE210" s="112"/>
      <c r="AF210" s="112"/>
      <c r="AG210" s="125"/>
      <c r="AH210" s="128"/>
    </row>
    <row r="211" spans="1:34" ht="15.75">
      <c r="A211" s="115" t="s">
        <v>350</v>
      </c>
      <c r="B211" s="177">
        <v>4</v>
      </c>
      <c r="C211" s="117" t="s">
        <v>233</v>
      </c>
      <c r="D211" s="155"/>
      <c r="E211" s="158"/>
      <c r="F211" s="158"/>
      <c r="G211" s="161"/>
      <c r="H211" s="150"/>
      <c r="I211" s="150"/>
      <c r="J211" s="151"/>
      <c r="K211" s="143"/>
      <c r="L211" s="124"/>
      <c r="M211" s="124"/>
      <c r="N211" s="125"/>
      <c r="O211" s="125"/>
      <c r="P211" s="195"/>
      <c r="Q211" s="150"/>
      <c r="R211" s="145"/>
      <c r="S211" s="150"/>
      <c r="T211" s="133"/>
      <c r="U211" s="112"/>
      <c r="V211" s="112"/>
      <c r="W211" s="112"/>
      <c r="X211" s="112"/>
      <c r="Y211" s="112"/>
      <c r="Z211" s="112"/>
      <c r="AA211" s="127"/>
      <c r="AB211" s="112"/>
      <c r="AC211" s="112"/>
      <c r="AD211" s="112"/>
      <c r="AE211" s="112"/>
      <c r="AF211" s="112"/>
      <c r="AG211" s="125"/>
      <c r="AH211" s="128"/>
    </row>
    <row r="212" spans="1:34" ht="15">
      <c r="A212" s="116"/>
      <c r="C212" s="117" t="s">
        <v>234</v>
      </c>
      <c r="D212" s="155"/>
      <c r="E212" s="158"/>
      <c r="F212" s="158"/>
      <c r="G212" s="161"/>
      <c r="H212" s="150"/>
      <c r="I212" s="150"/>
      <c r="J212" s="151"/>
      <c r="K212" s="143"/>
      <c r="L212" s="124"/>
      <c r="M212" s="124"/>
      <c r="N212" s="125"/>
      <c r="O212" s="125"/>
      <c r="P212" s="195"/>
      <c r="Q212" s="150"/>
      <c r="R212" s="145"/>
      <c r="S212" s="150"/>
      <c r="T212" s="133"/>
      <c r="U212" s="112"/>
      <c r="V212" s="112"/>
      <c r="W212" s="112"/>
      <c r="X212" s="112"/>
      <c r="Y212" s="112"/>
      <c r="Z212" s="112"/>
      <c r="AA212" s="127"/>
      <c r="AB212" s="112"/>
      <c r="AC212" s="112"/>
      <c r="AD212" s="112"/>
      <c r="AE212" s="112"/>
      <c r="AF212" s="112"/>
      <c r="AG212" s="125"/>
      <c r="AH212" s="128"/>
    </row>
    <row r="213" spans="1:34" ht="15">
      <c r="A213" s="116"/>
      <c r="C213" s="117" t="s">
        <v>235</v>
      </c>
      <c r="D213" s="155"/>
      <c r="E213" s="158"/>
      <c r="F213" s="158"/>
      <c r="G213" s="161"/>
      <c r="H213" s="150"/>
      <c r="I213" s="150"/>
      <c r="J213" s="151"/>
      <c r="K213" s="143"/>
      <c r="L213" s="124"/>
      <c r="M213" s="124"/>
      <c r="N213" s="125"/>
      <c r="O213" s="125"/>
      <c r="P213" s="195"/>
      <c r="Q213" s="150"/>
      <c r="R213" s="145"/>
      <c r="S213" s="150"/>
      <c r="T213" s="133"/>
      <c r="U213" s="112"/>
      <c r="V213" s="112"/>
      <c r="W213" s="112"/>
      <c r="X213" s="112"/>
      <c r="Y213" s="112"/>
      <c r="Z213" s="112"/>
      <c r="AA213" s="127"/>
      <c r="AB213" s="112"/>
      <c r="AC213" s="112"/>
      <c r="AD213" s="112"/>
      <c r="AE213" s="112"/>
      <c r="AF213" s="112"/>
      <c r="AG213" s="125"/>
      <c r="AH213" s="128"/>
    </row>
    <row r="214" spans="1:34" ht="15">
      <c r="A214" s="116"/>
      <c r="C214" s="117" t="s">
        <v>237</v>
      </c>
      <c r="D214" s="170"/>
      <c r="E214" s="158" t="s">
        <v>29</v>
      </c>
      <c r="F214" s="158" t="s">
        <v>46</v>
      </c>
      <c r="G214" s="124">
        <f>+K214+M214</f>
        <v>263000</v>
      </c>
      <c r="H214" s="124"/>
      <c r="I214" s="147">
        <v>0</v>
      </c>
      <c r="J214" s="148"/>
      <c r="K214" s="143">
        <v>105000</v>
      </c>
      <c r="L214" s="124"/>
      <c r="M214" s="124">
        <v>158000</v>
      </c>
      <c r="N214" s="135"/>
      <c r="O214" s="133" t="s">
        <v>397</v>
      </c>
      <c r="P214" s="127">
        <f>U214+AA214+AF214</f>
        <v>179000</v>
      </c>
      <c r="Q214" s="124"/>
      <c r="R214" s="146">
        <v>0</v>
      </c>
      <c r="S214" s="147"/>
      <c r="T214" s="133">
        <f>R214/1.21</f>
        <v>0</v>
      </c>
      <c r="U214" s="112">
        <f>CEILING(T214,100)</f>
        <v>0</v>
      </c>
      <c r="V214" s="112"/>
      <c r="W214" s="112">
        <v>383000</v>
      </c>
      <c r="X214" s="112"/>
      <c r="Y214" s="112">
        <f>W214/1.21</f>
        <v>316528.92561983474</v>
      </c>
      <c r="Z214" s="112"/>
      <c r="AA214" s="127">
        <v>13000</v>
      </c>
      <c r="AB214" s="112"/>
      <c r="AC214" s="112">
        <v>750000</v>
      </c>
      <c r="AD214" s="112"/>
      <c r="AE214" s="112">
        <f>AC214/1.21</f>
        <v>619834.7107438017</v>
      </c>
      <c r="AF214" s="112">
        <v>166000</v>
      </c>
      <c r="AG214" s="135"/>
      <c r="AH214" s="157" t="s">
        <v>397</v>
      </c>
    </row>
    <row r="215" spans="1:34" ht="15">
      <c r="A215" s="116"/>
      <c r="C215" s="117"/>
      <c r="D215" s="170"/>
      <c r="E215" s="158"/>
      <c r="F215" s="158"/>
      <c r="G215" s="124"/>
      <c r="H215" s="124"/>
      <c r="I215" s="147"/>
      <c r="J215" s="148"/>
      <c r="K215" s="143"/>
      <c r="L215" s="124"/>
      <c r="M215" s="124"/>
      <c r="N215" s="135"/>
      <c r="O215" s="133"/>
      <c r="P215" s="127"/>
      <c r="Q215" s="124"/>
      <c r="R215" s="146"/>
      <c r="S215" s="147"/>
      <c r="T215" s="133"/>
      <c r="U215" s="112"/>
      <c r="V215" s="112"/>
      <c r="W215" s="112"/>
      <c r="X215" s="112"/>
      <c r="Y215" s="112"/>
      <c r="Z215" s="112"/>
      <c r="AA215" s="127"/>
      <c r="AB215" s="112"/>
      <c r="AC215" s="112"/>
      <c r="AD215" s="112"/>
      <c r="AE215" s="112"/>
      <c r="AF215" s="112"/>
      <c r="AG215" s="135"/>
      <c r="AH215" s="157"/>
    </row>
    <row r="216" spans="1:34" ht="15">
      <c r="A216" s="116" t="s">
        <v>353</v>
      </c>
      <c r="B216" s="105">
        <v>4</v>
      </c>
      <c r="C216" s="117" t="s">
        <v>240</v>
      </c>
      <c r="D216" s="170"/>
      <c r="E216" s="158" t="s">
        <v>29</v>
      </c>
      <c r="F216" s="158" t="s">
        <v>224</v>
      </c>
      <c r="G216" s="124"/>
      <c r="H216" s="124"/>
      <c r="I216" s="147"/>
      <c r="J216" s="148"/>
      <c r="K216" s="143"/>
      <c r="L216" s="124"/>
      <c r="M216" s="124"/>
      <c r="N216" s="135"/>
      <c r="O216" s="133"/>
      <c r="P216" s="127">
        <f>U216+AA216+AF216</f>
        <v>159000</v>
      </c>
      <c r="Q216" s="124"/>
      <c r="R216" s="146"/>
      <c r="S216" s="147"/>
      <c r="T216" s="133"/>
      <c r="U216" s="112">
        <v>0</v>
      </c>
      <c r="V216" s="112"/>
      <c r="W216" s="112"/>
      <c r="X216" s="112"/>
      <c r="Y216" s="112"/>
      <c r="Z216" s="112"/>
      <c r="AA216" s="127">
        <v>48000</v>
      </c>
      <c r="AB216" s="112"/>
      <c r="AC216" s="112"/>
      <c r="AD216" s="112"/>
      <c r="AE216" s="112"/>
      <c r="AF216" s="112">
        <v>111000</v>
      </c>
      <c r="AG216" s="135"/>
      <c r="AH216" s="157" t="s">
        <v>397</v>
      </c>
    </row>
    <row r="217" spans="1:34" ht="15">
      <c r="A217" s="116"/>
      <c r="C217" s="117"/>
      <c r="D217" s="170"/>
      <c r="E217" s="158"/>
      <c r="F217" s="158"/>
      <c r="G217" s="124"/>
      <c r="H217" s="124"/>
      <c r="I217" s="147"/>
      <c r="J217" s="148"/>
      <c r="K217" s="143"/>
      <c r="L217" s="124"/>
      <c r="M217" s="124"/>
      <c r="N217" s="135"/>
      <c r="O217" s="133"/>
      <c r="P217" s="127"/>
      <c r="Q217" s="124"/>
      <c r="R217" s="146"/>
      <c r="S217" s="147"/>
      <c r="T217" s="133"/>
      <c r="U217" s="112"/>
      <c r="V217" s="112"/>
      <c r="W217" s="112"/>
      <c r="X217" s="112"/>
      <c r="Y217" s="112"/>
      <c r="Z217" s="112"/>
      <c r="AA217" s="127"/>
      <c r="AB217" s="112"/>
      <c r="AC217" s="112"/>
      <c r="AD217" s="112"/>
      <c r="AE217" s="112"/>
      <c r="AF217" s="112"/>
      <c r="AG217" s="135"/>
      <c r="AH217" s="157"/>
    </row>
    <row r="218" spans="1:34" ht="15">
      <c r="A218" s="116" t="s">
        <v>354</v>
      </c>
      <c r="B218" s="105">
        <v>4</v>
      </c>
      <c r="C218" s="117" t="s">
        <v>731</v>
      </c>
      <c r="D218" s="170"/>
      <c r="E218" s="158"/>
      <c r="F218" s="158"/>
      <c r="G218" s="124"/>
      <c r="H218" s="124"/>
      <c r="I218" s="147"/>
      <c r="J218" s="148"/>
      <c r="K218" s="143"/>
      <c r="L218" s="124"/>
      <c r="M218" s="124"/>
      <c r="N218" s="135"/>
      <c r="O218" s="133"/>
      <c r="P218" s="127"/>
      <c r="Q218" s="124"/>
      <c r="R218" s="146"/>
      <c r="S218" s="147"/>
      <c r="T218" s="133"/>
      <c r="U218" s="112"/>
      <c r="V218" s="112"/>
      <c r="W218" s="112"/>
      <c r="X218" s="112"/>
      <c r="Y218" s="112"/>
      <c r="Z218" s="112"/>
      <c r="AA218" s="127"/>
      <c r="AB218" s="112"/>
      <c r="AC218" s="112"/>
      <c r="AD218" s="112"/>
      <c r="AE218" s="112"/>
      <c r="AF218" s="112"/>
      <c r="AG218" s="135"/>
      <c r="AH218" s="157"/>
    </row>
    <row r="219" spans="1:34" ht="15">
      <c r="A219" s="116"/>
      <c r="C219" s="117" t="s">
        <v>584</v>
      </c>
      <c r="D219" s="170"/>
      <c r="E219" s="158"/>
      <c r="F219" s="158" t="s">
        <v>243</v>
      </c>
      <c r="G219" s="124"/>
      <c r="H219" s="124"/>
      <c r="I219" s="147"/>
      <c r="J219" s="148"/>
      <c r="K219" s="143"/>
      <c r="L219" s="124"/>
      <c r="M219" s="124"/>
      <c r="N219" s="135"/>
      <c r="O219" s="133"/>
      <c r="P219" s="127"/>
      <c r="Q219" s="124"/>
      <c r="R219" s="146"/>
      <c r="S219" s="147"/>
      <c r="T219" s="133"/>
      <c r="U219" s="112"/>
      <c r="V219" s="112"/>
      <c r="W219" s="112"/>
      <c r="X219" s="112"/>
      <c r="Y219" s="112"/>
      <c r="Z219" s="112"/>
      <c r="AA219" s="127"/>
      <c r="AB219" s="112"/>
      <c r="AC219" s="112"/>
      <c r="AD219" s="112"/>
      <c r="AE219" s="112"/>
      <c r="AF219" s="112"/>
      <c r="AG219" s="135"/>
      <c r="AH219" s="157"/>
    </row>
    <row r="220" spans="1:34" ht="15">
      <c r="A220" s="116"/>
      <c r="C220" s="117" t="s">
        <v>585</v>
      </c>
      <c r="D220" s="170"/>
      <c r="E220" s="158" t="s">
        <v>40</v>
      </c>
      <c r="F220" s="158" t="s">
        <v>245</v>
      </c>
      <c r="G220" s="124"/>
      <c r="H220" s="124"/>
      <c r="I220" s="147"/>
      <c r="J220" s="148"/>
      <c r="K220" s="143"/>
      <c r="L220" s="124"/>
      <c r="M220" s="124"/>
      <c r="N220" s="135"/>
      <c r="O220" s="133"/>
      <c r="P220" s="127">
        <f>U220+AA220+AF220</f>
        <v>320000</v>
      </c>
      <c r="Q220" s="124"/>
      <c r="R220" s="146"/>
      <c r="S220" s="147"/>
      <c r="T220" s="133"/>
      <c r="U220" s="112">
        <v>0</v>
      </c>
      <c r="V220" s="112"/>
      <c r="W220" s="112"/>
      <c r="X220" s="112"/>
      <c r="Y220" s="112"/>
      <c r="Z220" s="112"/>
      <c r="AA220" s="127">
        <v>320000</v>
      </c>
      <c r="AB220" s="112"/>
      <c r="AC220" s="112"/>
      <c r="AD220" s="112"/>
      <c r="AE220" s="112"/>
      <c r="AF220" s="112">
        <v>0</v>
      </c>
      <c r="AG220" s="135"/>
      <c r="AH220" s="157">
        <v>2005</v>
      </c>
    </row>
    <row r="221" spans="1:34" ht="15">
      <c r="A221" s="116"/>
      <c r="C221" s="117"/>
      <c r="D221" s="170"/>
      <c r="E221" s="158"/>
      <c r="F221" s="158"/>
      <c r="G221" s="124"/>
      <c r="H221" s="124"/>
      <c r="I221" s="147"/>
      <c r="J221" s="148"/>
      <c r="K221" s="143"/>
      <c r="L221" s="124"/>
      <c r="M221" s="124"/>
      <c r="N221" s="135"/>
      <c r="O221" s="133"/>
      <c r="P221" s="127"/>
      <c r="Q221" s="124"/>
      <c r="R221" s="146"/>
      <c r="S221" s="147"/>
      <c r="T221" s="133"/>
      <c r="U221" s="112"/>
      <c r="V221" s="112"/>
      <c r="W221" s="112"/>
      <c r="X221" s="112"/>
      <c r="Y221" s="112"/>
      <c r="Z221" s="112"/>
      <c r="AA221" s="127"/>
      <c r="AB221" s="112"/>
      <c r="AC221" s="112"/>
      <c r="AD221" s="112"/>
      <c r="AE221" s="112"/>
      <c r="AF221" s="112"/>
      <c r="AG221" s="135"/>
      <c r="AH221" s="157"/>
    </row>
    <row r="222" spans="1:34" ht="15.75">
      <c r="A222" s="115" t="s">
        <v>355</v>
      </c>
      <c r="B222" s="105">
        <v>4</v>
      </c>
      <c r="C222" s="117" t="s">
        <v>511</v>
      </c>
      <c r="D222" s="155"/>
      <c r="E222" s="158"/>
      <c r="F222" s="158"/>
      <c r="G222" s="150"/>
      <c r="H222" s="124"/>
      <c r="I222" s="143"/>
      <c r="J222" s="125"/>
      <c r="K222" s="143"/>
      <c r="L222" s="149"/>
      <c r="M222" s="124"/>
      <c r="N222" s="135"/>
      <c r="O222" s="133"/>
      <c r="P222" s="124"/>
      <c r="Q222" s="124"/>
      <c r="R222" s="144"/>
      <c r="S222" s="143"/>
      <c r="T222" s="133"/>
      <c r="U222" s="112"/>
      <c r="V222" s="112"/>
      <c r="W222" s="112"/>
      <c r="X222" s="112"/>
      <c r="Y222" s="112"/>
      <c r="Z222" s="112"/>
      <c r="AA222" s="127"/>
      <c r="AB222" s="112"/>
      <c r="AC222" s="112"/>
      <c r="AD222" s="112"/>
      <c r="AE222" s="112"/>
      <c r="AF222" s="112"/>
      <c r="AG222" s="135"/>
      <c r="AH222" s="157"/>
    </row>
    <row r="223" spans="1:34" ht="15">
      <c r="A223" s="108"/>
      <c r="C223" s="117" t="s">
        <v>324</v>
      </c>
      <c r="D223" s="155"/>
      <c r="E223" s="158" t="s">
        <v>247</v>
      </c>
      <c r="F223" s="158" t="s">
        <v>248</v>
      </c>
      <c r="G223" s="147">
        <f>I223+K223+M223</f>
        <v>301600</v>
      </c>
      <c r="H223" s="124"/>
      <c r="I223" s="143">
        <v>0</v>
      </c>
      <c r="J223" s="125"/>
      <c r="K223" s="143">
        <v>121000</v>
      </c>
      <c r="L223" s="149"/>
      <c r="M223" s="124">
        <f>120400+60200</f>
        <v>180600</v>
      </c>
      <c r="N223" s="135"/>
      <c r="O223" s="133" t="s">
        <v>397</v>
      </c>
      <c r="P223" s="127">
        <f>U223+AA223+AF223</f>
        <v>620000</v>
      </c>
      <c r="Q223" s="124"/>
      <c r="R223" s="144">
        <v>0</v>
      </c>
      <c r="S223" s="143"/>
      <c r="T223" s="133">
        <f>R223/1.21</f>
        <v>0</v>
      </c>
      <c r="U223" s="112">
        <f>CEILING(T223,100)</f>
        <v>0</v>
      </c>
      <c r="V223" s="112"/>
      <c r="W223" s="112">
        <v>131000</v>
      </c>
      <c r="X223" s="112"/>
      <c r="Y223" s="112">
        <f>W223/1.21</f>
        <v>108264.46280991736</v>
      </c>
      <c r="Z223" s="112"/>
      <c r="AA223" s="127">
        <v>126000</v>
      </c>
      <c r="AB223" s="112"/>
      <c r="AC223" s="112">
        <v>515600</v>
      </c>
      <c r="AD223" s="112"/>
      <c r="AE223" s="112">
        <f>AC223/1.21</f>
        <v>426115.70247933886</v>
      </c>
      <c r="AF223" s="112">
        <v>494000</v>
      </c>
      <c r="AG223" s="135"/>
      <c r="AH223" s="157" t="s">
        <v>522</v>
      </c>
    </row>
    <row r="224" spans="1:34" ht="15.75">
      <c r="A224" s="115"/>
      <c r="C224" s="117"/>
      <c r="D224" s="155"/>
      <c r="E224" s="158"/>
      <c r="F224" s="158"/>
      <c r="G224" s="147"/>
      <c r="H224" s="124"/>
      <c r="I224" s="143"/>
      <c r="J224" s="125"/>
      <c r="K224" s="143"/>
      <c r="L224" s="149"/>
      <c r="M224" s="124"/>
      <c r="N224" s="135"/>
      <c r="O224" s="133"/>
      <c r="P224" s="127"/>
      <c r="Q224" s="124"/>
      <c r="R224" s="144"/>
      <c r="S224" s="143"/>
      <c r="T224" s="133"/>
      <c r="U224" s="112"/>
      <c r="V224" s="112"/>
      <c r="W224" s="112"/>
      <c r="X224" s="112"/>
      <c r="Y224" s="112"/>
      <c r="Z224" s="112"/>
      <c r="AA224" s="127"/>
      <c r="AB224" s="112"/>
      <c r="AC224" s="112"/>
      <c r="AD224" s="112"/>
      <c r="AE224" s="112"/>
      <c r="AF224" s="112"/>
      <c r="AG224" s="135"/>
      <c r="AH224" s="157"/>
    </row>
    <row r="225" spans="1:34" ht="15">
      <c r="A225" s="116" t="s">
        <v>358</v>
      </c>
      <c r="B225" s="105">
        <v>4</v>
      </c>
      <c r="C225" s="117" t="s">
        <v>586</v>
      </c>
      <c r="D225" s="155"/>
      <c r="E225" s="158" t="s">
        <v>42</v>
      </c>
      <c r="F225" s="158" t="s">
        <v>45</v>
      </c>
      <c r="G225" s="147"/>
      <c r="H225" s="149"/>
      <c r="I225" s="143"/>
      <c r="J225" s="112"/>
      <c r="K225" s="143"/>
      <c r="L225" s="143"/>
      <c r="M225" s="143"/>
      <c r="N225" s="112"/>
      <c r="O225" s="133"/>
      <c r="P225" s="127">
        <f>U225+AA225+AF225</f>
        <v>170000</v>
      </c>
      <c r="Q225" s="149"/>
      <c r="R225" s="144"/>
      <c r="S225" s="143"/>
      <c r="T225" s="133"/>
      <c r="U225" s="112">
        <v>0</v>
      </c>
      <c r="V225" s="112"/>
      <c r="W225" s="112"/>
      <c r="X225" s="112"/>
      <c r="Y225" s="112"/>
      <c r="Z225" s="112"/>
      <c r="AA225" s="127">
        <v>170000</v>
      </c>
      <c r="AB225" s="112"/>
      <c r="AC225" s="112"/>
      <c r="AD225" s="112"/>
      <c r="AE225" s="112"/>
      <c r="AF225" s="112">
        <v>0</v>
      </c>
      <c r="AG225" s="112"/>
      <c r="AH225" s="157">
        <v>2005</v>
      </c>
    </row>
    <row r="226" spans="1:34" ht="15">
      <c r="A226" s="116"/>
      <c r="C226" s="117"/>
      <c r="D226" s="155"/>
      <c r="E226" s="158"/>
      <c r="F226" s="158"/>
      <c r="G226" s="147"/>
      <c r="H226" s="149"/>
      <c r="I226" s="143"/>
      <c r="J226" s="112"/>
      <c r="K226" s="143"/>
      <c r="L226" s="143"/>
      <c r="M226" s="143"/>
      <c r="N226" s="112"/>
      <c r="O226" s="133"/>
      <c r="P226" s="127"/>
      <c r="Q226" s="149"/>
      <c r="R226" s="144"/>
      <c r="S226" s="143"/>
      <c r="T226" s="133"/>
      <c r="U226" s="112"/>
      <c r="V226" s="112"/>
      <c r="W226" s="112"/>
      <c r="X226" s="112"/>
      <c r="Y226" s="112"/>
      <c r="Z226" s="112"/>
      <c r="AA226" s="127"/>
      <c r="AB226" s="112"/>
      <c r="AC226" s="112"/>
      <c r="AD226" s="112"/>
      <c r="AE226" s="112"/>
      <c r="AF226" s="112"/>
      <c r="AG226" s="112"/>
      <c r="AH226" s="157"/>
    </row>
    <row r="227" spans="1:34" ht="15.75">
      <c r="A227" s="115" t="s">
        <v>362</v>
      </c>
      <c r="B227" s="105">
        <v>4</v>
      </c>
      <c r="C227" s="104" t="s">
        <v>266</v>
      </c>
      <c r="D227" s="133"/>
      <c r="E227" s="157"/>
      <c r="F227" s="157"/>
      <c r="G227" s="124"/>
      <c r="H227" s="143"/>
      <c r="I227" s="143"/>
      <c r="J227" s="112"/>
      <c r="K227" s="143"/>
      <c r="L227" s="143"/>
      <c r="M227" s="143"/>
      <c r="N227" s="112"/>
      <c r="O227" s="133"/>
      <c r="P227" s="124"/>
      <c r="Q227" s="143"/>
      <c r="R227" s="144"/>
      <c r="S227" s="143"/>
      <c r="T227" s="133"/>
      <c r="U227" s="112"/>
      <c r="V227" s="112"/>
      <c r="W227" s="112"/>
      <c r="X227" s="112"/>
      <c r="Y227" s="112"/>
      <c r="Z227" s="112"/>
      <c r="AA227" s="127"/>
      <c r="AB227" s="112"/>
      <c r="AC227" s="112"/>
      <c r="AD227" s="112"/>
      <c r="AE227" s="112"/>
      <c r="AF227" s="112"/>
      <c r="AG227" s="112"/>
      <c r="AH227" s="157"/>
    </row>
    <row r="228" spans="1:34" ht="15">
      <c r="A228" s="116"/>
      <c r="C228" s="104" t="s">
        <v>267</v>
      </c>
      <c r="D228" s="133"/>
      <c r="E228" s="157"/>
      <c r="F228" s="157"/>
      <c r="G228" s="124"/>
      <c r="H228" s="143"/>
      <c r="I228" s="143"/>
      <c r="J228" s="112"/>
      <c r="K228" s="143"/>
      <c r="L228" s="143"/>
      <c r="M228" s="143"/>
      <c r="N228" s="112"/>
      <c r="O228" s="133"/>
      <c r="P228" s="124"/>
      <c r="Q228" s="143"/>
      <c r="R228" s="144"/>
      <c r="S228" s="143"/>
      <c r="T228" s="133"/>
      <c r="U228" s="112"/>
      <c r="V228" s="112"/>
      <c r="W228" s="112"/>
      <c r="X228" s="112"/>
      <c r="Y228" s="112"/>
      <c r="Z228" s="112"/>
      <c r="AA228" s="127"/>
      <c r="AB228" s="112"/>
      <c r="AC228" s="112"/>
      <c r="AD228" s="112"/>
      <c r="AE228" s="112"/>
      <c r="AF228" s="112"/>
      <c r="AG228" s="112"/>
      <c r="AH228" s="157"/>
    </row>
    <row r="229" spans="1:34" ht="15">
      <c r="A229" s="116"/>
      <c r="C229" s="104" t="s">
        <v>268</v>
      </c>
      <c r="D229" s="133"/>
      <c r="E229" s="157" t="s">
        <v>30</v>
      </c>
      <c r="F229" s="157" t="s">
        <v>45</v>
      </c>
      <c r="G229" s="147">
        <f>I229+K229+M229</f>
        <v>150000</v>
      </c>
      <c r="H229" s="149"/>
      <c r="I229" s="143">
        <v>0</v>
      </c>
      <c r="J229" s="112"/>
      <c r="K229" s="143">
        <v>60000</v>
      </c>
      <c r="L229" s="143"/>
      <c r="M229" s="143">
        <f>90000</f>
        <v>90000</v>
      </c>
      <c r="N229" s="112"/>
      <c r="O229" s="133" t="s">
        <v>397</v>
      </c>
      <c r="P229" s="127">
        <f>U229+AA229+AF229</f>
        <v>124000</v>
      </c>
      <c r="Q229" s="149"/>
      <c r="R229" s="144">
        <v>0</v>
      </c>
      <c r="S229" s="143"/>
      <c r="T229" s="133">
        <f>R229/1.21</f>
        <v>0</v>
      </c>
      <c r="U229" s="112">
        <f>CEILING(T229,100)</f>
        <v>0</v>
      </c>
      <c r="V229" s="112"/>
      <c r="W229" s="112">
        <v>80000</v>
      </c>
      <c r="X229" s="112"/>
      <c r="Y229" s="112">
        <f>W229/1.21</f>
        <v>66115.70247933884</v>
      </c>
      <c r="Z229" s="112"/>
      <c r="AA229" s="127">
        <v>124000</v>
      </c>
      <c r="AB229" s="112"/>
      <c r="AC229" s="112">
        <v>120000</v>
      </c>
      <c r="AD229" s="112"/>
      <c r="AE229" s="112">
        <f>AC229/1.21</f>
        <v>99173.55371900827</v>
      </c>
      <c r="AF229" s="112">
        <v>0</v>
      </c>
      <c r="AG229" s="112"/>
      <c r="AH229" s="157">
        <v>2005</v>
      </c>
    </row>
    <row r="230" spans="1:34" ht="15">
      <c r="A230" s="116"/>
      <c r="C230" s="104"/>
      <c r="D230" s="133"/>
      <c r="E230" s="157"/>
      <c r="F230" s="157"/>
      <c r="G230" s="147"/>
      <c r="H230" s="149"/>
      <c r="I230" s="143"/>
      <c r="J230" s="112"/>
      <c r="K230" s="143"/>
      <c r="L230" s="143"/>
      <c r="M230" s="143"/>
      <c r="N230" s="112"/>
      <c r="O230" s="133"/>
      <c r="P230" s="127"/>
      <c r="Q230" s="149"/>
      <c r="R230" s="144"/>
      <c r="S230" s="143"/>
      <c r="T230" s="133"/>
      <c r="U230" s="112"/>
      <c r="V230" s="112"/>
      <c r="W230" s="112"/>
      <c r="X230" s="112"/>
      <c r="Y230" s="112"/>
      <c r="Z230" s="112"/>
      <c r="AA230" s="127"/>
      <c r="AB230" s="112"/>
      <c r="AC230" s="112"/>
      <c r="AD230" s="112"/>
      <c r="AE230" s="112"/>
      <c r="AF230" s="112"/>
      <c r="AG230" s="112"/>
      <c r="AH230" s="157"/>
    </row>
    <row r="231" spans="1:34" ht="15">
      <c r="A231" s="116" t="s">
        <v>363</v>
      </c>
      <c r="B231" s="105">
        <v>4</v>
      </c>
      <c r="C231" s="104" t="s">
        <v>587</v>
      </c>
      <c r="D231" s="133"/>
      <c r="E231" s="157"/>
      <c r="F231" s="157"/>
      <c r="G231" s="147"/>
      <c r="H231" s="149"/>
      <c r="I231" s="143"/>
      <c r="J231" s="112"/>
      <c r="K231" s="143"/>
      <c r="L231" s="143"/>
      <c r="M231" s="143"/>
      <c r="N231" s="112"/>
      <c r="O231" s="133"/>
      <c r="P231" s="127"/>
      <c r="Q231" s="149"/>
      <c r="R231" s="144"/>
      <c r="S231" s="143"/>
      <c r="T231" s="133"/>
      <c r="U231" s="112"/>
      <c r="V231" s="112"/>
      <c r="W231" s="112"/>
      <c r="X231" s="112"/>
      <c r="Y231" s="112"/>
      <c r="Z231" s="112"/>
      <c r="AA231" s="127"/>
      <c r="AB231" s="112"/>
      <c r="AC231" s="112"/>
      <c r="AD231" s="112"/>
      <c r="AE231" s="112"/>
      <c r="AF231" s="112"/>
      <c r="AG231" s="112"/>
      <c r="AH231" s="157"/>
    </row>
    <row r="232" spans="1:34" ht="15">
      <c r="A232" s="116"/>
      <c r="C232" s="104" t="s">
        <v>588</v>
      </c>
      <c r="D232" s="133"/>
      <c r="E232" s="157" t="s">
        <v>35</v>
      </c>
      <c r="F232" s="157" t="s">
        <v>45</v>
      </c>
      <c r="G232" s="147"/>
      <c r="H232" s="149"/>
      <c r="I232" s="143"/>
      <c r="J232" s="112"/>
      <c r="K232" s="143"/>
      <c r="L232" s="143"/>
      <c r="M232" s="143"/>
      <c r="N232" s="112"/>
      <c r="O232" s="133"/>
      <c r="P232" s="127">
        <f>U232+AA232+AF232</f>
        <v>42000</v>
      </c>
      <c r="Q232" s="149"/>
      <c r="R232" s="144"/>
      <c r="S232" s="143"/>
      <c r="T232" s="133"/>
      <c r="U232" s="112">
        <v>0</v>
      </c>
      <c r="V232" s="112"/>
      <c r="W232" s="112"/>
      <c r="X232" s="112"/>
      <c r="Y232" s="112"/>
      <c r="Z232" s="112"/>
      <c r="AA232" s="127">
        <v>42000</v>
      </c>
      <c r="AB232" s="112"/>
      <c r="AC232" s="112"/>
      <c r="AD232" s="112"/>
      <c r="AE232" s="112"/>
      <c r="AF232" s="112">
        <v>0</v>
      </c>
      <c r="AG232" s="112"/>
      <c r="AH232" s="157">
        <v>2005</v>
      </c>
    </row>
    <row r="233" spans="1:34" ht="15">
      <c r="A233" s="116"/>
      <c r="C233" s="104"/>
      <c r="D233" s="133"/>
      <c r="E233" s="157"/>
      <c r="F233" s="157"/>
      <c r="G233" s="147"/>
      <c r="H233" s="149"/>
      <c r="I233" s="143"/>
      <c r="J233" s="112"/>
      <c r="K233" s="143"/>
      <c r="L233" s="143"/>
      <c r="M233" s="143"/>
      <c r="N233" s="112"/>
      <c r="O233" s="133"/>
      <c r="P233" s="127"/>
      <c r="Q233" s="149"/>
      <c r="R233" s="144"/>
      <c r="S233" s="143"/>
      <c r="T233" s="133"/>
      <c r="U233" s="112"/>
      <c r="V233" s="112"/>
      <c r="W233" s="112"/>
      <c r="X233" s="112"/>
      <c r="Y233" s="112"/>
      <c r="Z233" s="112"/>
      <c r="AA233" s="127"/>
      <c r="AB233" s="112"/>
      <c r="AC233" s="112"/>
      <c r="AD233" s="112"/>
      <c r="AE233" s="112"/>
      <c r="AF233" s="112"/>
      <c r="AG233" s="112"/>
      <c r="AH233" s="157"/>
    </row>
    <row r="234" spans="1:34" ht="15.75">
      <c r="A234" s="115" t="s">
        <v>367</v>
      </c>
      <c r="B234" s="105">
        <v>4</v>
      </c>
      <c r="C234" s="106" t="s">
        <v>278</v>
      </c>
      <c r="D234" s="157"/>
      <c r="E234" s="157"/>
      <c r="F234" s="157"/>
      <c r="G234" s="147"/>
      <c r="H234" s="149"/>
      <c r="I234" s="143"/>
      <c r="J234" s="112"/>
      <c r="K234" s="143"/>
      <c r="L234" s="143"/>
      <c r="M234" s="143"/>
      <c r="N234" s="112"/>
      <c r="O234" s="133"/>
      <c r="P234" s="240"/>
      <c r="Q234" s="149"/>
      <c r="R234" s="144"/>
      <c r="S234" s="143"/>
      <c r="T234" s="133"/>
      <c r="U234" s="112"/>
      <c r="V234" s="112"/>
      <c r="W234" s="112"/>
      <c r="X234" s="112"/>
      <c r="Y234" s="112"/>
      <c r="Z234" s="112"/>
      <c r="AA234" s="127"/>
      <c r="AB234" s="112"/>
      <c r="AC234" s="112"/>
      <c r="AD234" s="112"/>
      <c r="AE234" s="112"/>
      <c r="AF234" s="112"/>
      <c r="AG234" s="112"/>
      <c r="AH234" s="157"/>
    </row>
    <row r="235" spans="1:34" ht="15">
      <c r="A235" s="116"/>
      <c r="C235" s="106" t="s">
        <v>279</v>
      </c>
      <c r="D235" s="157"/>
      <c r="E235" s="157"/>
      <c r="F235" s="157"/>
      <c r="G235" s="147"/>
      <c r="H235" s="149"/>
      <c r="I235" s="143"/>
      <c r="J235" s="112"/>
      <c r="K235" s="143"/>
      <c r="L235" s="143"/>
      <c r="M235" s="143"/>
      <c r="N235" s="112"/>
      <c r="O235" s="133"/>
      <c r="P235" s="240"/>
      <c r="Q235" s="149"/>
      <c r="R235" s="144"/>
      <c r="S235" s="143"/>
      <c r="T235" s="133"/>
      <c r="U235" s="112"/>
      <c r="V235" s="112"/>
      <c r="W235" s="112"/>
      <c r="X235" s="112"/>
      <c r="Y235" s="112"/>
      <c r="Z235" s="112"/>
      <c r="AA235" s="127"/>
      <c r="AB235" s="112"/>
      <c r="AC235" s="112"/>
      <c r="AD235" s="112"/>
      <c r="AE235" s="112"/>
      <c r="AF235" s="112"/>
      <c r="AG235" s="112"/>
      <c r="AH235" s="157"/>
    </row>
    <row r="236" spans="1:34" ht="15">
      <c r="A236" s="116"/>
      <c r="C236" s="106" t="s">
        <v>280</v>
      </c>
      <c r="D236" s="157"/>
      <c r="E236" s="157"/>
      <c r="F236" s="157"/>
      <c r="G236" s="147"/>
      <c r="H236" s="149"/>
      <c r="I236" s="143"/>
      <c r="J236" s="112"/>
      <c r="K236" s="143"/>
      <c r="L236" s="143"/>
      <c r="M236" s="143"/>
      <c r="N236" s="112"/>
      <c r="O236" s="133"/>
      <c r="P236" s="240"/>
      <c r="Q236" s="149"/>
      <c r="R236" s="144"/>
      <c r="S236" s="143"/>
      <c r="T236" s="133"/>
      <c r="U236" s="112"/>
      <c r="V236" s="112"/>
      <c r="W236" s="112"/>
      <c r="X236" s="112"/>
      <c r="Y236" s="112"/>
      <c r="Z236" s="112"/>
      <c r="AA236" s="127"/>
      <c r="AB236" s="112"/>
      <c r="AC236" s="112"/>
      <c r="AD236" s="112"/>
      <c r="AE236" s="112"/>
      <c r="AF236" s="112"/>
      <c r="AG236" s="112"/>
      <c r="AH236" s="157"/>
    </row>
    <row r="237" spans="1:34" ht="15">
      <c r="A237" s="116"/>
      <c r="C237" s="106" t="s">
        <v>717</v>
      </c>
      <c r="D237" s="157"/>
      <c r="E237" s="157" t="s">
        <v>282</v>
      </c>
      <c r="F237" s="157" t="s">
        <v>283</v>
      </c>
      <c r="G237" s="147">
        <f>I237+K237+M237</f>
        <v>1452000</v>
      </c>
      <c r="H237" s="149"/>
      <c r="I237" s="143">
        <v>0</v>
      </c>
      <c r="J237" s="112"/>
      <c r="K237" s="143">
        <v>150000</v>
      </c>
      <c r="L237" s="143"/>
      <c r="M237" s="143">
        <v>1302000</v>
      </c>
      <c r="N237" s="112"/>
      <c r="O237" s="133" t="s">
        <v>397</v>
      </c>
      <c r="P237" s="127">
        <f>U237+AA237+AF237</f>
        <v>455000</v>
      </c>
      <c r="Q237" s="149"/>
      <c r="R237" s="144">
        <v>0</v>
      </c>
      <c r="S237" s="143"/>
      <c r="T237" s="133">
        <f>R237/1.21</f>
        <v>0</v>
      </c>
      <c r="U237" s="112">
        <f>CEILING(T237,100)</f>
        <v>0</v>
      </c>
      <c r="V237" s="112"/>
      <c r="W237" s="112">
        <v>365000</v>
      </c>
      <c r="X237" s="112"/>
      <c r="Y237" s="112">
        <f>W237/1.21</f>
        <v>301652.8925619835</v>
      </c>
      <c r="Z237" s="112"/>
      <c r="AA237" s="127">
        <v>455000</v>
      </c>
      <c r="AB237" s="112"/>
      <c r="AC237" s="112">
        <v>2393000</v>
      </c>
      <c r="AD237" s="112"/>
      <c r="AE237" s="112">
        <f>AC237/1.21</f>
        <v>1977685.9504132231</v>
      </c>
      <c r="AF237" s="112">
        <v>0</v>
      </c>
      <c r="AG237" s="112"/>
      <c r="AH237" s="157">
        <v>2005</v>
      </c>
    </row>
    <row r="238" spans="1:34" ht="15">
      <c r="A238" s="116"/>
      <c r="C238" s="106"/>
      <c r="D238" s="157"/>
      <c r="E238" s="157"/>
      <c r="F238" s="157"/>
      <c r="G238" s="147"/>
      <c r="H238" s="149"/>
      <c r="I238" s="143"/>
      <c r="J238" s="112"/>
      <c r="K238" s="143"/>
      <c r="L238" s="143"/>
      <c r="M238" s="143"/>
      <c r="N238" s="112"/>
      <c r="O238" s="133"/>
      <c r="P238" s="127"/>
      <c r="Q238" s="149"/>
      <c r="R238" s="144"/>
      <c r="S238" s="143"/>
      <c r="T238" s="133"/>
      <c r="U238" s="112"/>
      <c r="V238" s="112"/>
      <c r="W238" s="112"/>
      <c r="X238" s="112"/>
      <c r="Y238" s="112"/>
      <c r="Z238" s="112"/>
      <c r="AA238" s="127"/>
      <c r="AB238" s="112"/>
      <c r="AC238" s="112"/>
      <c r="AD238" s="112"/>
      <c r="AE238" s="112"/>
      <c r="AF238" s="112"/>
      <c r="AG238" s="112"/>
      <c r="AH238" s="157"/>
    </row>
    <row r="239" spans="1:34" ht="15">
      <c r="A239" s="116" t="s">
        <v>369</v>
      </c>
      <c r="B239" s="105">
        <v>4</v>
      </c>
      <c r="C239" s="106" t="s">
        <v>591</v>
      </c>
      <c r="D239" s="157"/>
      <c r="E239" s="157"/>
      <c r="F239" s="157"/>
      <c r="G239" s="147"/>
      <c r="H239" s="149"/>
      <c r="I239" s="143"/>
      <c r="J239" s="112"/>
      <c r="K239" s="143"/>
      <c r="L239" s="143"/>
      <c r="M239" s="143"/>
      <c r="N239" s="112"/>
      <c r="O239" s="133"/>
      <c r="P239" s="240"/>
      <c r="Q239" s="149"/>
      <c r="R239" s="144"/>
      <c r="S239" s="143"/>
      <c r="T239" s="133"/>
      <c r="U239" s="112"/>
      <c r="V239" s="112"/>
      <c r="W239" s="112"/>
      <c r="X239" s="112"/>
      <c r="Y239" s="112"/>
      <c r="Z239" s="112"/>
      <c r="AA239" s="127"/>
      <c r="AB239" s="112"/>
      <c r="AC239" s="112"/>
      <c r="AD239" s="112"/>
      <c r="AE239" s="112"/>
      <c r="AF239" s="112"/>
      <c r="AG239" s="112"/>
      <c r="AH239" s="157"/>
    </row>
    <row r="240" spans="1:34" ht="15">
      <c r="A240" s="116"/>
      <c r="C240" s="106" t="s">
        <v>592</v>
      </c>
      <c r="D240" s="157"/>
      <c r="E240" s="157" t="s">
        <v>589</v>
      </c>
      <c r="F240" s="157" t="s">
        <v>590</v>
      </c>
      <c r="G240" s="147"/>
      <c r="H240" s="149"/>
      <c r="I240" s="143"/>
      <c r="J240" s="112"/>
      <c r="K240" s="143"/>
      <c r="L240" s="143"/>
      <c r="M240" s="143"/>
      <c r="N240" s="112"/>
      <c r="O240" s="133"/>
      <c r="P240" s="127">
        <f>U240+AA240+AF240</f>
        <v>70000</v>
      </c>
      <c r="Q240" s="149"/>
      <c r="R240" s="144"/>
      <c r="S240" s="143"/>
      <c r="T240" s="133"/>
      <c r="U240" s="112">
        <v>0</v>
      </c>
      <c r="V240" s="112"/>
      <c r="W240" s="112"/>
      <c r="X240" s="112"/>
      <c r="Y240" s="112"/>
      <c r="Z240" s="112"/>
      <c r="AA240" s="127">
        <v>70000</v>
      </c>
      <c r="AB240" s="112"/>
      <c r="AC240" s="112"/>
      <c r="AD240" s="112"/>
      <c r="AE240" s="112"/>
      <c r="AF240" s="112">
        <v>0</v>
      </c>
      <c r="AG240" s="112"/>
      <c r="AH240" s="157">
        <v>2005</v>
      </c>
    </row>
    <row r="241" spans="1:34" ht="15">
      <c r="A241" s="116"/>
      <c r="C241" s="106"/>
      <c r="D241" s="157"/>
      <c r="E241" s="157"/>
      <c r="F241" s="157"/>
      <c r="G241" s="147"/>
      <c r="H241" s="149"/>
      <c r="I241" s="143"/>
      <c r="J241" s="112"/>
      <c r="K241" s="143"/>
      <c r="L241" s="143"/>
      <c r="M241" s="143"/>
      <c r="N241" s="112"/>
      <c r="O241" s="133"/>
      <c r="P241" s="240"/>
      <c r="Q241" s="149"/>
      <c r="R241" s="144"/>
      <c r="S241" s="143"/>
      <c r="T241" s="133"/>
      <c r="U241" s="112"/>
      <c r="V241" s="112"/>
      <c r="W241" s="112"/>
      <c r="X241" s="112"/>
      <c r="Y241" s="112"/>
      <c r="Z241" s="112"/>
      <c r="AA241" s="127"/>
      <c r="AB241" s="112"/>
      <c r="AC241" s="112"/>
      <c r="AD241" s="112"/>
      <c r="AE241" s="112"/>
      <c r="AF241" s="112"/>
      <c r="AG241" s="112"/>
      <c r="AH241" s="157"/>
    </row>
    <row r="242" spans="1:34" ht="15.75">
      <c r="A242" s="115" t="s">
        <v>370</v>
      </c>
      <c r="B242" s="105">
        <v>4</v>
      </c>
      <c r="C242" s="106" t="s">
        <v>593</v>
      </c>
      <c r="D242" s="157"/>
      <c r="E242" s="157"/>
      <c r="F242" s="157"/>
      <c r="G242" s="152"/>
      <c r="H242" s="149"/>
      <c r="I242" s="143"/>
      <c r="J242" s="112"/>
      <c r="K242" s="143"/>
      <c r="L242" s="143"/>
      <c r="M242" s="143"/>
      <c r="N242" s="112"/>
      <c r="O242" s="133"/>
      <c r="P242" s="124"/>
      <c r="Q242" s="149"/>
      <c r="R242" s="144"/>
      <c r="S242" s="143"/>
      <c r="T242" s="133"/>
      <c r="U242" s="112"/>
      <c r="V242" s="112"/>
      <c r="W242" s="112"/>
      <c r="X242" s="112"/>
      <c r="Y242" s="112"/>
      <c r="Z242" s="112"/>
      <c r="AA242" s="127"/>
      <c r="AB242" s="112"/>
      <c r="AC242" s="112"/>
      <c r="AD242" s="112"/>
      <c r="AE242" s="112"/>
      <c r="AF242" s="112"/>
      <c r="AG242" s="112"/>
      <c r="AH242" s="157"/>
    </row>
    <row r="243" spans="1:34" ht="15">
      <c r="A243" s="116"/>
      <c r="C243" s="106" t="s">
        <v>594</v>
      </c>
      <c r="D243" s="157"/>
      <c r="E243" s="157" t="s">
        <v>40</v>
      </c>
      <c r="F243" s="157" t="s">
        <v>52</v>
      </c>
      <c r="G243" s="147">
        <f>I243+K243+M243</f>
        <v>156000</v>
      </c>
      <c r="H243" s="149"/>
      <c r="I243" s="143">
        <v>0</v>
      </c>
      <c r="J243" s="112"/>
      <c r="K243" s="143">
        <v>10000</v>
      </c>
      <c r="L243" s="143"/>
      <c r="M243" s="143">
        <v>146000</v>
      </c>
      <c r="N243" s="112"/>
      <c r="O243" s="157" t="s">
        <v>397</v>
      </c>
      <c r="P243" s="112">
        <f>U243+AA243+AF243</f>
        <v>130000</v>
      </c>
      <c r="Q243" s="149"/>
      <c r="R243" s="144">
        <v>0</v>
      </c>
      <c r="S243" s="143"/>
      <c r="T243" s="133">
        <f>R243/1.21</f>
        <v>0</v>
      </c>
      <c r="U243" s="112">
        <f>CEILING(T243,100)</f>
        <v>0</v>
      </c>
      <c r="V243" s="112"/>
      <c r="W243" s="112">
        <v>277000</v>
      </c>
      <c r="X243" s="112"/>
      <c r="Y243" s="112">
        <f>W243/1.21</f>
        <v>228925.61983471076</v>
      </c>
      <c r="Z243" s="112"/>
      <c r="AA243" s="127">
        <v>17000</v>
      </c>
      <c r="AB243" s="112"/>
      <c r="AC243" s="112">
        <v>822000</v>
      </c>
      <c r="AD243" s="112"/>
      <c r="AE243" s="112">
        <f>AC243/1.21</f>
        <v>679338.8429752067</v>
      </c>
      <c r="AF243" s="112">
        <v>113000</v>
      </c>
      <c r="AG243" s="112"/>
      <c r="AH243" s="157" t="s">
        <v>522</v>
      </c>
    </row>
    <row r="244" spans="1:34" ht="15">
      <c r="A244" s="116"/>
      <c r="C244" s="106"/>
      <c r="D244" s="157"/>
      <c r="E244" s="157"/>
      <c r="F244" s="157"/>
      <c r="G244" s="147"/>
      <c r="H244" s="149"/>
      <c r="I244" s="143"/>
      <c r="J244" s="112"/>
      <c r="K244" s="143"/>
      <c r="L244" s="143"/>
      <c r="M244" s="143"/>
      <c r="N244" s="112"/>
      <c r="O244" s="157"/>
      <c r="P244" s="112"/>
      <c r="Q244" s="149"/>
      <c r="R244" s="144"/>
      <c r="S244" s="143"/>
      <c r="T244" s="133"/>
      <c r="U244" s="112"/>
      <c r="V244" s="112"/>
      <c r="W244" s="112"/>
      <c r="X244" s="112"/>
      <c r="Y244" s="112"/>
      <c r="Z244" s="112"/>
      <c r="AA244" s="127"/>
      <c r="AB244" s="112"/>
      <c r="AC244" s="112"/>
      <c r="AD244" s="112"/>
      <c r="AE244" s="112"/>
      <c r="AF244" s="112"/>
      <c r="AG244" s="112"/>
      <c r="AH244" s="157"/>
    </row>
    <row r="245" spans="1:34" ht="15">
      <c r="A245" s="116" t="s">
        <v>373</v>
      </c>
      <c r="B245" s="105">
        <v>4</v>
      </c>
      <c r="C245" s="106" t="s">
        <v>595</v>
      </c>
      <c r="D245" s="157"/>
      <c r="E245" s="157"/>
      <c r="F245" s="157"/>
      <c r="G245" s="147"/>
      <c r="H245" s="149"/>
      <c r="I245" s="143"/>
      <c r="J245" s="112"/>
      <c r="K245" s="143"/>
      <c r="L245" s="143"/>
      <c r="M245" s="143"/>
      <c r="N245" s="112"/>
      <c r="O245" s="157"/>
      <c r="P245" s="112"/>
      <c r="Q245" s="149"/>
      <c r="R245" s="144"/>
      <c r="S245" s="143"/>
      <c r="T245" s="133"/>
      <c r="U245" s="112"/>
      <c r="V245" s="112"/>
      <c r="W245" s="112"/>
      <c r="X245" s="112"/>
      <c r="Y245" s="112"/>
      <c r="Z245" s="112"/>
      <c r="AA245" s="127"/>
      <c r="AB245" s="112"/>
      <c r="AC245" s="112"/>
      <c r="AD245" s="112"/>
      <c r="AE245" s="112"/>
      <c r="AF245" s="112"/>
      <c r="AG245" s="112"/>
      <c r="AH245" s="157"/>
    </row>
    <row r="246" spans="1:34" ht="15">
      <c r="A246" s="116"/>
      <c r="C246" s="106" t="s">
        <v>596</v>
      </c>
      <c r="D246" s="157"/>
      <c r="E246" s="157" t="s">
        <v>597</v>
      </c>
      <c r="F246" s="157" t="s">
        <v>52</v>
      </c>
      <c r="G246" s="147"/>
      <c r="H246" s="149"/>
      <c r="I246" s="143"/>
      <c r="J246" s="112"/>
      <c r="K246" s="143"/>
      <c r="L246" s="143"/>
      <c r="M246" s="143"/>
      <c r="N246" s="112"/>
      <c r="O246" s="157"/>
      <c r="P246" s="112">
        <f>U246+AA246+AF246</f>
        <v>166000</v>
      </c>
      <c r="Q246" s="149"/>
      <c r="R246" s="144"/>
      <c r="S246" s="143"/>
      <c r="T246" s="133"/>
      <c r="U246" s="112">
        <v>0</v>
      </c>
      <c r="V246" s="112"/>
      <c r="W246" s="112"/>
      <c r="X246" s="112"/>
      <c r="Y246" s="112"/>
      <c r="Z246" s="112"/>
      <c r="AA246" s="127">
        <v>66000</v>
      </c>
      <c r="AB246" s="112"/>
      <c r="AC246" s="112"/>
      <c r="AD246" s="112"/>
      <c r="AE246" s="112"/>
      <c r="AF246" s="112">
        <v>100000</v>
      </c>
      <c r="AG246" s="112"/>
      <c r="AH246" s="157" t="s">
        <v>522</v>
      </c>
    </row>
    <row r="247" spans="1:34" ht="15">
      <c r="A247" s="116"/>
      <c r="C247" s="106"/>
      <c r="D247" s="157"/>
      <c r="E247" s="157"/>
      <c r="F247" s="157"/>
      <c r="G247" s="147"/>
      <c r="H247" s="149"/>
      <c r="I247" s="143"/>
      <c r="J247" s="112"/>
      <c r="K247" s="143"/>
      <c r="L247" s="143"/>
      <c r="M247" s="143"/>
      <c r="N247" s="112"/>
      <c r="O247" s="157"/>
      <c r="P247" s="112"/>
      <c r="Q247" s="149"/>
      <c r="R247" s="144"/>
      <c r="S247" s="143"/>
      <c r="T247" s="133"/>
      <c r="U247" s="112"/>
      <c r="V247" s="112"/>
      <c r="W247" s="112"/>
      <c r="X247" s="112"/>
      <c r="Y247" s="112"/>
      <c r="Z247" s="112"/>
      <c r="AA247" s="127"/>
      <c r="AB247" s="112"/>
      <c r="AC247" s="112"/>
      <c r="AD247" s="112"/>
      <c r="AE247" s="112"/>
      <c r="AF247" s="112"/>
      <c r="AG247" s="112"/>
      <c r="AH247" s="157"/>
    </row>
    <row r="248" spans="1:34" ht="15">
      <c r="A248" s="116" t="s">
        <v>374</v>
      </c>
      <c r="B248" s="105">
        <v>4</v>
      </c>
      <c r="C248" s="106" t="s">
        <v>598</v>
      </c>
      <c r="D248" s="157"/>
      <c r="E248" s="157" t="s">
        <v>40</v>
      </c>
      <c r="F248" s="157" t="s">
        <v>52</v>
      </c>
      <c r="G248" s="147"/>
      <c r="H248" s="149"/>
      <c r="I248" s="143"/>
      <c r="J248" s="112"/>
      <c r="K248" s="143"/>
      <c r="L248" s="143"/>
      <c r="M248" s="143"/>
      <c r="N248" s="112"/>
      <c r="O248" s="157"/>
      <c r="P248" s="112">
        <f>U248+AA248+AF248</f>
        <v>324000</v>
      </c>
      <c r="Q248" s="149"/>
      <c r="R248" s="144"/>
      <c r="S248" s="143"/>
      <c r="T248" s="133"/>
      <c r="U248" s="112">
        <v>0</v>
      </c>
      <c r="V248" s="112"/>
      <c r="W248" s="112"/>
      <c r="X248" s="112"/>
      <c r="Y248" s="112"/>
      <c r="Z248" s="112"/>
      <c r="AA248" s="127">
        <v>47000</v>
      </c>
      <c r="AB248" s="112"/>
      <c r="AC248" s="112"/>
      <c r="AD248" s="112"/>
      <c r="AE248" s="112"/>
      <c r="AF248" s="112">
        <v>277000</v>
      </c>
      <c r="AG248" s="112"/>
      <c r="AH248" s="157" t="s">
        <v>522</v>
      </c>
    </row>
    <row r="249" spans="1:34" ht="15">
      <c r="A249" s="116"/>
      <c r="C249" s="106"/>
      <c r="D249" s="157"/>
      <c r="E249" s="157"/>
      <c r="F249" s="157"/>
      <c r="G249" s="147"/>
      <c r="H249" s="149"/>
      <c r="I249" s="143"/>
      <c r="J249" s="112"/>
      <c r="K249" s="143"/>
      <c r="L249" s="143"/>
      <c r="M249" s="143"/>
      <c r="N249" s="112"/>
      <c r="O249" s="157"/>
      <c r="P249" s="112"/>
      <c r="Q249" s="149"/>
      <c r="R249" s="144"/>
      <c r="S249" s="143"/>
      <c r="T249" s="133"/>
      <c r="U249" s="112"/>
      <c r="V249" s="112"/>
      <c r="W249" s="112"/>
      <c r="X249" s="112"/>
      <c r="Y249" s="112"/>
      <c r="Z249" s="112"/>
      <c r="AA249" s="127"/>
      <c r="AB249" s="112"/>
      <c r="AC249" s="112"/>
      <c r="AD249" s="112"/>
      <c r="AE249" s="112"/>
      <c r="AF249" s="112"/>
      <c r="AG249" s="112"/>
      <c r="AH249" s="157"/>
    </row>
    <row r="250" spans="1:34" ht="15">
      <c r="A250" s="116" t="s">
        <v>599</v>
      </c>
      <c r="B250" s="105">
        <v>4</v>
      </c>
      <c r="C250" s="106" t="s">
        <v>600</v>
      </c>
      <c r="D250" s="157"/>
      <c r="E250" s="157"/>
      <c r="F250" s="157"/>
      <c r="G250" s="147"/>
      <c r="H250" s="149"/>
      <c r="I250" s="143"/>
      <c r="J250" s="112"/>
      <c r="K250" s="143"/>
      <c r="L250" s="143"/>
      <c r="M250" s="143"/>
      <c r="N250" s="112"/>
      <c r="O250" s="157"/>
      <c r="P250" s="112"/>
      <c r="Q250" s="149"/>
      <c r="R250" s="144"/>
      <c r="S250" s="143"/>
      <c r="T250" s="133"/>
      <c r="U250" s="112"/>
      <c r="V250" s="112"/>
      <c r="W250" s="112"/>
      <c r="X250" s="112"/>
      <c r="Y250" s="112"/>
      <c r="Z250" s="112"/>
      <c r="AA250" s="127"/>
      <c r="AB250" s="112"/>
      <c r="AC250" s="112"/>
      <c r="AD250" s="112"/>
      <c r="AE250" s="112"/>
      <c r="AF250" s="112"/>
      <c r="AG250" s="112"/>
      <c r="AH250" s="157"/>
    </row>
    <row r="251" spans="1:34" ht="15">
      <c r="A251" s="116"/>
      <c r="C251" s="106" t="s">
        <v>424</v>
      </c>
      <c r="D251" s="157"/>
      <c r="E251" s="157" t="s">
        <v>40</v>
      </c>
      <c r="F251" s="157" t="s">
        <v>45</v>
      </c>
      <c r="G251" s="147"/>
      <c r="H251" s="149"/>
      <c r="I251" s="143"/>
      <c r="J251" s="112"/>
      <c r="K251" s="143"/>
      <c r="L251" s="143"/>
      <c r="M251" s="143"/>
      <c r="N251" s="112"/>
      <c r="O251" s="157"/>
      <c r="P251" s="112">
        <f>U251+AA251+AF251</f>
        <v>153000</v>
      </c>
      <c r="Q251" s="149"/>
      <c r="R251" s="144"/>
      <c r="S251" s="143"/>
      <c r="T251" s="133"/>
      <c r="U251" s="112">
        <v>0</v>
      </c>
      <c r="V251" s="112"/>
      <c r="W251" s="112"/>
      <c r="X251" s="112"/>
      <c r="Y251" s="112"/>
      <c r="Z251" s="112"/>
      <c r="AA251" s="127">
        <v>153000</v>
      </c>
      <c r="AB251" s="112"/>
      <c r="AC251" s="112"/>
      <c r="AD251" s="112"/>
      <c r="AE251" s="112"/>
      <c r="AF251" s="112">
        <v>0</v>
      </c>
      <c r="AG251" s="112"/>
      <c r="AH251" s="157">
        <v>2005</v>
      </c>
    </row>
    <row r="252" spans="1:34" ht="15">
      <c r="A252" s="116"/>
      <c r="C252" s="106"/>
      <c r="D252" s="157"/>
      <c r="E252" s="157"/>
      <c r="F252" s="157"/>
      <c r="G252" s="147"/>
      <c r="H252" s="149"/>
      <c r="I252" s="143"/>
      <c r="J252" s="112"/>
      <c r="K252" s="143"/>
      <c r="L252" s="143"/>
      <c r="M252" s="143"/>
      <c r="N252" s="112"/>
      <c r="O252" s="157"/>
      <c r="P252" s="112"/>
      <c r="Q252" s="149"/>
      <c r="R252" s="144"/>
      <c r="S252" s="143"/>
      <c r="T252" s="133"/>
      <c r="U252" s="112"/>
      <c r="V252" s="112"/>
      <c r="W252" s="112"/>
      <c r="X252" s="112"/>
      <c r="Y252" s="112"/>
      <c r="Z252" s="112"/>
      <c r="AA252" s="127"/>
      <c r="AB252" s="112"/>
      <c r="AC252" s="112"/>
      <c r="AD252" s="112"/>
      <c r="AE252" s="112"/>
      <c r="AF252" s="112"/>
      <c r="AG252" s="112"/>
      <c r="AH252" s="157"/>
    </row>
    <row r="253" spans="1:34" ht="15">
      <c r="A253" s="116" t="s">
        <v>601</v>
      </c>
      <c r="B253" s="105">
        <v>4</v>
      </c>
      <c r="C253" s="106" t="s">
        <v>602</v>
      </c>
      <c r="D253" s="157"/>
      <c r="E253" s="157"/>
      <c r="F253" s="157"/>
      <c r="G253" s="147"/>
      <c r="H253" s="149"/>
      <c r="I253" s="143"/>
      <c r="J253" s="112"/>
      <c r="K253" s="143"/>
      <c r="L253" s="143"/>
      <c r="M253" s="143"/>
      <c r="N253" s="112"/>
      <c r="O253" s="157"/>
      <c r="P253" s="112"/>
      <c r="Q253" s="149"/>
      <c r="R253" s="144"/>
      <c r="S253" s="143"/>
      <c r="T253" s="133"/>
      <c r="U253" s="112"/>
      <c r="V253" s="112"/>
      <c r="W253" s="112"/>
      <c r="X253" s="112"/>
      <c r="Y253" s="112"/>
      <c r="Z253" s="112"/>
      <c r="AA253" s="127"/>
      <c r="AB253" s="112"/>
      <c r="AC253" s="112"/>
      <c r="AD253" s="112"/>
      <c r="AE253" s="112"/>
      <c r="AF253" s="112"/>
      <c r="AG253" s="112"/>
      <c r="AH253" s="157"/>
    </row>
    <row r="254" spans="1:34" ht="15">
      <c r="A254" s="116"/>
      <c r="C254" s="106" t="s">
        <v>603</v>
      </c>
      <c r="D254" s="157"/>
      <c r="E254" s="157" t="s">
        <v>40</v>
      </c>
      <c r="F254" s="157" t="s">
        <v>427</v>
      </c>
      <c r="G254" s="147"/>
      <c r="H254" s="149"/>
      <c r="I254" s="143"/>
      <c r="J254" s="112"/>
      <c r="K254" s="143"/>
      <c r="L254" s="143"/>
      <c r="M254" s="143"/>
      <c r="N254" s="112"/>
      <c r="O254" s="157"/>
      <c r="P254" s="112">
        <f>U254+AA254+AF254</f>
        <v>108000</v>
      </c>
      <c r="Q254" s="149"/>
      <c r="R254" s="144"/>
      <c r="S254" s="143"/>
      <c r="T254" s="133"/>
      <c r="U254" s="112">
        <v>0</v>
      </c>
      <c r="V254" s="112"/>
      <c r="W254" s="112"/>
      <c r="X254" s="112"/>
      <c r="Y254" s="112"/>
      <c r="Z254" s="112"/>
      <c r="AA254" s="127">
        <v>108000</v>
      </c>
      <c r="AB254" s="112"/>
      <c r="AC254" s="112"/>
      <c r="AD254" s="112"/>
      <c r="AE254" s="112"/>
      <c r="AF254" s="112">
        <v>0</v>
      </c>
      <c r="AG254" s="112"/>
      <c r="AH254" s="157">
        <v>2005</v>
      </c>
    </row>
    <row r="255" spans="1:34" ht="15">
      <c r="A255" s="116"/>
      <c r="C255" s="106"/>
      <c r="D255" s="157"/>
      <c r="E255" s="157"/>
      <c r="F255" s="157"/>
      <c r="G255" s="147"/>
      <c r="H255" s="149"/>
      <c r="I255" s="143"/>
      <c r="J255" s="112"/>
      <c r="K255" s="143"/>
      <c r="L255" s="143"/>
      <c r="M255" s="143"/>
      <c r="N255" s="112"/>
      <c r="O255" s="157"/>
      <c r="P255" s="112"/>
      <c r="Q255" s="149"/>
      <c r="R255" s="144"/>
      <c r="S255" s="143"/>
      <c r="T255" s="133"/>
      <c r="U255" s="112"/>
      <c r="V255" s="112"/>
      <c r="W255" s="112"/>
      <c r="X255" s="112"/>
      <c r="Y255" s="112"/>
      <c r="Z255" s="112"/>
      <c r="AA255" s="127"/>
      <c r="AB255" s="112"/>
      <c r="AC255" s="112"/>
      <c r="AD255" s="112"/>
      <c r="AE255" s="112"/>
      <c r="AF255" s="112"/>
      <c r="AG255" s="112"/>
      <c r="AH255" s="157"/>
    </row>
    <row r="256" spans="1:34" ht="15">
      <c r="A256" s="118" t="s">
        <v>512</v>
      </c>
      <c r="B256" s="119">
        <v>4</v>
      </c>
      <c r="C256" s="117" t="s">
        <v>440</v>
      </c>
      <c r="D256" s="155"/>
      <c r="E256" s="158" t="s">
        <v>252</v>
      </c>
      <c r="F256" s="151" t="s">
        <v>251</v>
      </c>
      <c r="G256" s="124">
        <f>I256+K256+M256</f>
        <v>20000</v>
      </c>
      <c r="H256" s="127"/>
      <c r="I256" s="124">
        <v>0</v>
      </c>
      <c r="J256" s="127"/>
      <c r="K256" s="143">
        <v>20000</v>
      </c>
      <c r="L256" s="127"/>
      <c r="M256" s="124">
        <v>0</v>
      </c>
      <c r="N256" s="127"/>
      <c r="O256" s="128">
        <v>2004</v>
      </c>
      <c r="P256" s="112">
        <f>U256+AA256+AF256</f>
        <v>20000</v>
      </c>
      <c r="Q256" s="127"/>
      <c r="R256" s="153">
        <v>0</v>
      </c>
      <c r="S256" s="124"/>
      <c r="T256" s="133">
        <f>R256/1.21</f>
        <v>0</v>
      </c>
      <c r="U256" s="112">
        <f>CEILING(T256,100)</f>
        <v>0</v>
      </c>
      <c r="V256" s="112"/>
      <c r="W256" s="112">
        <v>20000</v>
      </c>
      <c r="X256" s="112"/>
      <c r="Y256" s="112">
        <f>W256/1.21</f>
        <v>16528.92561983471</v>
      </c>
      <c r="Z256" s="112"/>
      <c r="AA256" s="127">
        <v>20000</v>
      </c>
      <c r="AB256" s="112"/>
      <c r="AC256" s="112">
        <v>0</v>
      </c>
      <c r="AD256" s="112"/>
      <c r="AE256" s="112">
        <f>AC256/1.21</f>
        <v>0</v>
      </c>
      <c r="AF256" s="112">
        <v>0</v>
      </c>
      <c r="AG256" s="127"/>
      <c r="AH256" s="191">
        <v>2005</v>
      </c>
    </row>
    <row r="257" spans="1:34" ht="15">
      <c r="A257" s="118"/>
      <c r="B257" s="119"/>
      <c r="C257" s="117"/>
      <c r="D257" s="155"/>
      <c r="E257" s="158"/>
      <c r="F257" s="151"/>
      <c r="G257" s="124"/>
      <c r="H257" s="127"/>
      <c r="I257" s="124"/>
      <c r="J257" s="127"/>
      <c r="K257" s="143"/>
      <c r="L257" s="127"/>
      <c r="M257" s="124"/>
      <c r="N257" s="127"/>
      <c r="O257" s="128"/>
      <c r="P257" s="112"/>
      <c r="Q257" s="127"/>
      <c r="R257" s="153"/>
      <c r="S257" s="124"/>
      <c r="T257" s="133"/>
      <c r="U257" s="112"/>
      <c r="V257" s="112"/>
      <c r="W257" s="112"/>
      <c r="X257" s="112"/>
      <c r="Y257" s="112"/>
      <c r="Z257" s="112"/>
      <c r="AA257" s="127"/>
      <c r="AB257" s="112"/>
      <c r="AC257" s="112"/>
      <c r="AD257" s="112"/>
      <c r="AE257" s="112"/>
      <c r="AF257" s="112"/>
      <c r="AG257" s="127"/>
      <c r="AH257" s="128"/>
    </row>
    <row r="258" spans="1:34" ht="15.75">
      <c r="A258" s="176" t="s">
        <v>604</v>
      </c>
      <c r="B258" s="119">
        <v>4</v>
      </c>
      <c r="C258" s="117" t="s">
        <v>639</v>
      </c>
      <c r="D258" s="155"/>
      <c r="E258" s="158"/>
      <c r="F258" s="151"/>
      <c r="G258" s="124">
        <f>I258+K258+M258</f>
        <v>96000</v>
      </c>
      <c r="H258" s="127"/>
      <c r="I258" s="124">
        <v>0</v>
      </c>
      <c r="J258" s="127"/>
      <c r="K258" s="143">
        <v>96000</v>
      </c>
      <c r="L258" s="127"/>
      <c r="M258" s="124">
        <v>0</v>
      </c>
      <c r="N258" s="127"/>
      <c r="O258" s="128">
        <v>2004</v>
      </c>
      <c r="P258" s="112"/>
      <c r="Q258" s="127"/>
      <c r="R258" s="153">
        <v>0</v>
      </c>
      <c r="S258" s="124"/>
      <c r="T258" s="133">
        <f>R258/1.21</f>
        <v>0</v>
      </c>
      <c r="U258" s="112"/>
      <c r="V258" s="112"/>
      <c r="W258" s="112">
        <v>333000</v>
      </c>
      <c r="X258" s="112"/>
      <c r="Y258" s="112">
        <f>W258/1.21</f>
        <v>275206.6115702479</v>
      </c>
      <c r="Z258" s="112"/>
      <c r="AA258" s="112"/>
      <c r="AB258" s="112"/>
      <c r="AC258" s="112">
        <v>1086000</v>
      </c>
      <c r="AD258" s="112"/>
      <c r="AE258" s="112">
        <f>AC258/1.21</f>
        <v>897520.6611570248</v>
      </c>
      <c r="AF258" s="112"/>
      <c r="AG258" s="127"/>
      <c r="AH258" s="128"/>
    </row>
    <row r="259" spans="1:34" ht="15">
      <c r="A259" s="118"/>
      <c r="B259" s="119"/>
      <c r="C259" s="117" t="s">
        <v>640</v>
      </c>
      <c r="D259" s="155"/>
      <c r="E259" s="158" t="s">
        <v>35</v>
      </c>
      <c r="F259" s="151" t="s">
        <v>45</v>
      </c>
      <c r="G259" s="124"/>
      <c r="H259" s="127"/>
      <c r="I259" s="124"/>
      <c r="J259" s="127"/>
      <c r="K259" s="143"/>
      <c r="L259" s="127"/>
      <c r="M259" s="124"/>
      <c r="N259" s="127"/>
      <c r="O259" s="128"/>
      <c r="P259" s="112">
        <f>U259+AA259+AF259</f>
        <v>250000</v>
      </c>
      <c r="Q259" s="127"/>
      <c r="R259" s="153"/>
      <c r="S259" s="124"/>
      <c r="T259" s="133"/>
      <c r="U259" s="112">
        <v>0</v>
      </c>
      <c r="V259" s="112"/>
      <c r="W259" s="112"/>
      <c r="X259" s="112"/>
      <c r="Y259" s="112"/>
      <c r="Z259" s="112"/>
      <c r="AA259" s="112">
        <v>250000</v>
      </c>
      <c r="AB259" s="112"/>
      <c r="AC259" s="112"/>
      <c r="AD259" s="112"/>
      <c r="AE259" s="112"/>
      <c r="AF259" s="112">
        <v>0</v>
      </c>
      <c r="AG259" s="127"/>
      <c r="AH259" s="191">
        <v>2005</v>
      </c>
    </row>
    <row r="260" spans="1:34" ht="15">
      <c r="A260" s="118"/>
      <c r="B260" s="119"/>
      <c r="C260" s="117"/>
      <c r="D260" s="155"/>
      <c r="E260" s="158"/>
      <c r="F260" s="151"/>
      <c r="G260" s="124"/>
      <c r="H260" s="127"/>
      <c r="I260" s="124"/>
      <c r="J260" s="127"/>
      <c r="K260" s="143"/>
      <c r="L260" s="127"/>
      <c r="M260" s="124"/>
      <c r="N260" s="127"/>
      <c r="O260" s="128"/>
      <c r="P260" s="112"/>
      <c r="Q260" s="127"/>
      <c r="R260" s="153"/>
      <c r="S260" s="124"/>
      <c r="T260" s="133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27"/>
      <c r="AH260" s="128"/>
    </row>
    <row r="261" spans="1:34" ht="15">
      <c r="A261" s="118" t="s">
        <v>513</v>
      </c>
      <c r="B261" s="119">
        <v>4</v>
      </c>
      <c r="C261" s="117" t="s">
        <v>447</v>
      </c>
      <c r="D261" s="155"/>
      <c r="E261" s="158"/>
      <c r="F261" s="155"/>
      <c r="G261" s="151"/>
      <c r="H261" s="155"/>
      <c r="I261" s="151"/>
      <c r="J261" s="155"/>
      <c r="K261" s="143"/>
      <c r="L261" s="155"/>
      <c r="M261" s="151"/>
      <c r="N261" s="155"/>
      <c r="O261" s="158"/>
      <c r="P261" s="125"/>
      <c r="Q261" s="155"/>
      <c r="R261" s="154"/>
      <c r="S261" s="151"/>
      <c r="T261" s="133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55"/>
      <c r="AH261" s="158"/>
    </row>
    <row r="262" spans="1:34" ht="15">
      <c r="A262" s="118"/>
      <c r="B262" s="119"/>
      <c r="C262" s="117" t="s">
        <v>448</v>
      </c>
      <c r="D262" s="155"/>
      <c r="E262" s="158" t="s">
        <v>449</v>
      </c>
      <c r="F262" s="151" t="s">
        <v>450</v>
      </c>
      <c r="G262" s="124">
        <f>I262+K262+M262</f>
        <v>682000</v>
      </c>
      <c r="H262" s="155"/>
      <c r="I262" s="150">
        <v>0</v>
      </c>
      <c r="J262" s="155"/>
      <c r="K262" s="143">
        <v>300000</v>
      </c>
      <c r="L262" s="155"/>
      <c r="M262" s="150">
        <v>382000</v>
      </c>
      <c r="N262" s="155"/>
      <c r="O262" s="172" t="s">
        <v>397</v>
      </c>
      <c r="P262" s="112">
        <f>U262+AA262+AF262</f>
        <v>571000</v>
      </c>
      <c r="Q262" s="155"/>
      <c r="R262" s="145">
        <v>0</v>
      </c>
      <c r="S262" s="150"/>
      <c r="T262" s="133">
        <f>R262/1.21</f>
        <v>0</v>
      </c>
      <c r="U262" s="112">
        <f>CEILING(T262,100)</f>
        <v>0</v>
      </c>
      <c r="V262" s="112"/>
      <c r="W262" s="112">
        <v>300000</v>
      </c>
      <c r="X262" s="112"/>
      <c r="Y262" s="112">
        <f>W262/1.21</f>
        <v>247933.88429752068</v>
      </c>
      <c r="Z262" s="112"/>
      <c r="AA262" s="112">
        <v>160000</v>
      </c>
      <c r="AB262" s="112"/>
      <c r="AC262" s="112">
        <v>382000</v>
      </c>
      <c r="AD262" s="112"/>
      <c r="AE262" s="112">
        <f>AC262/1.21</f>
        <v>315702.47933884297</v>
      </c>
      <c r="AF262" s="112">
        <v>411000</v>
      </c>
      <c r="AG262" s="155"/>
      <c r="AH262" s="172" t="s">
        <v>522</v>
      </c>
    </row>
    <row r="263" spans="1:34" ht="15">
      <c r="A263" s="118"/>
      <c r="B263" s="119"/>
      <c r="C263" s="117"/>
      <c r="D263" s="155"/>
      <c r="E263" s="158"/>
      <c r="F263" s="151"/>
      <c r="G263" s="124"/>
      <c r="H263" s="155"/>
      <c r="I263" s="150"/>
      <c r="J263" s="155"/>
      <c r="K263" s="143"/>
      <c r="L263" s="155"/>
      <c r="M263" s="150"/>
      <c r="N263" s="155"/>
      <c r="O263" s="172"/>
      <c r="P263" s="112"/>
      <c r="Q263" s="155"/>
      <c r="R263" s="145"/>
      <c r="S263" s="150"/>
      <c r="T263" s="133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55"/>
      <c r="AH263" s="172"/>
    </row>
    <row r="264" spans="1:34" ht="15">
      <c r="A264" s="118" t="s">
        <v>610</v>
      </c>
      <c r="B264" s="119">
        <v>4</v>
      </c>
      <c r="C264" s="117" t="s">
        <v>718</v>
      </c>
      <c r="D264" s="155"/>
      <c r="E264" s="158"/>
      <c r="F264" s="151"/>
      <c r="G264" s="124"/>
      <c r="H264" s="155"/>
      <c r="I264" s="150"/>
      <c r="J264" s="155"/>
      <c r="K264" s="143"/>
      <c r="L264" s="155"/>
      <c r="M264" s="150"/>
      <c r="N264" s="155"/>
      <c r="O264" s="172"/>
      <c r="P264" s="112"/>
      <c r="Q264" s="155"/>
      <c r="R264" s="145"/>
      <c r="S264" s="150"/>
      <c r="T264" s="133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55"/>
      <c r="AH264" s="172"/>
    </row>
    <row r="265" spans="1:34" ht="15">
      <c r="A265" s="118"/>
      <c r="B265" s="119"/>
      <c r="C265" s="117" t="s">
        <v>719</v>
      </c>
      <c r="D265" s="155"/>
      <c r="E265" s="158"/>
      <c r="F265" s="151"/>
      <c r="G265" s="124"/>
      <c r="H265" s="155"/>
      <c r="I265" s="150"/>
      <c r="J265" s="155"/>
      <c r="K265" s="143"/>
      <c r="L265" s="155"/>
      <c r="M265" s="150"/>
      <c r="N265" s="155"/>
      <c r="O265" s="172"/>
      <c r="P265" s="112"/>
      <c r="Q265" s="155"/>
      <c r="R265" s="145"/>
      <c r="S265" s="150"/>
      <c r="T265" s="133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55"/>
      <c r="AH265" s="172"/>
    </row>
    <row r="266" spans="1:34" ht="15">
      <c r="A266" s="118"/>
      <c r="B266" s="119"/>
      <c r="C266" s="117" t="s">
        <v>720</v>
      </c>
      <c r="D266" s="155"/>
      <c r="E266" s="158" t="s">
        <v>721</v>
      </c>
      <c r="F266" s="151" t="s">
        <v>35</v>
      </c>
      <c r="G266" s="124"/>
      <c r="H266" s="155"/>
      <c r="I266" s="150"/>
      <c r="J266" s="155"/>
      <c r="K266" s="143"/>
      <c r="L266" s="155"/>
      <c r="M266" s="150"/>
      <c r="N266" s="155"/>
      <c r="O266" s="172"/>
      <c r="P266" s="112">
        <f>U266+AA266+AF266</f>
        <v>150000</v>
      </c>
      <c r="Q266" s="155"/>
      <c r="R266" s="145"/>
      <c r="S266" s="150"/>
      <c r="T266" s="133"/>
      <c r="U266" s="112">
        <v>0</v>
      </c>
      <c r="V266" s="112"/>
      <c r="W266" s="112"/>
      <c r="X266" s="112"/>
      <c r="Y266" s="112"/>
      <c r="Z266" s="112"/>
      <c r="AA266" s="112">
        <v>150000</v>
      </c>
      <c r="AB266" s="112"/>
      <c r="AC266" s="112"/>
      <c r="AD266" s="112"/>
      <c r="AE266" s="112"/>
      <c r="AF266" s="112">
        <v>0</v>
      </c>
      <c r="AG266" s="155"/>
      <c r="AH266" s="172" t="s">
        <v>523</v>
      </c>
    </row>
    <row r="267" spans="1:34" ht="15">
      <c r="A267" s="118"/>
      <c r="B267" s="119"/>
      <c r="C267" s="117"/>
      <c r="D267" s="155"/>
      <c r="E267" s="158"/>
      <c r="F267" s="151"/>
      <c r="G267" s="124"/>
      <c r="H267" s="155"/>
      <c r="I267" s="150"/>
      <c r="J267" s="155"/>
      <c r="K267" s="143"/>
      <c r="L267" s="155"/>
      <c r="M267" s="150"/>
      <c r="N267" s="155"/>
      <c r="O267" s="172"/>
      <c r="P267" s="112"/>
      <c r="Q267" s="155"/>
      <c r="R267" s="145"/>
      <c r="S267" s="150"/>
      <c r="T267" s="133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55"/>
      <c r="AH267" s="172"/>
    </row>
    <row r="268" spans="1:34" ht="15">
      <c r="A268" s="118" t="s">
        <v>612</v>
      </c>
      <c r="B268" s="119">
        <v>4</v>
      </c>
      <c r="C268" s="117" t="s">
        <v>613</v>
      </c>
      <c r="D268" s="155"/>
      <c r="E268" s="158"/>
      <c r="F268" s="151"/>
      <c r="G268" s="124"/>
      <c r="H268" s="155"/>
      <c r="I268" s="150"/>
      <c r="J268" s="155"/>
      <c r="K268" s="143"/>
      <c r="L268" s="155"/>
      <c r="M268" s="150"/>
      <c r="N268" s="155"/>
      <c r="O268" s="172"/>
      <c r="P268" s="112"/>
      <c r="Q268" s="155"/>
      <c r="R268" s="145"/>
      <c r="S268" s="150"/>
      <c r="T268" s="133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55"/>
      <c r="AH268" s="172"/>
    </row>
    <row r="269" spans="1:34" ht="15">
      <c r="A269" s="118"/>
      <c r="B269" s="119"/>
      <c r="C269" s="117" t="s">
        <v>614</v>
      </c>
      <c r="D269" s="155"/>
      <c r="E269" s="158"/>
      <c r="F269" s="151"/>
      <c r="G269" s="124"/>
      <c r="H269" s="155"/>
      <c r="I269" s="150"/>
      <c r="J269" s="155"/>
      <c r="K269" s="143"/>
      <c r="L269" s="155"/>
      <c r="M269" s="150"/>
      <c r="N269" s="155"/>
      <c r="O269" s="172"/>
      <c r="P269" s="112"/>
      <c r="Q269" s="155"/>
      <c r="R269" s="145"/>
      <c r="S269" s="150"/>
      <c r="T269" s="133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55"/>
      <c r="AH269" s="172"/>
    </row>
    <row r="270" spans="1:34" ht="15">
      <c r="A270" s="118"/>
      <c r="B270" s="119"/>
      <c r="C270" s="117" t="s">
        <v>615</v>
      </c>
      <c r="D270" s="155"/>
      <c r="E270" s="158" t="s">
        <v>40</v>
      </c>
      <c r="F270" s="151" t="s">
        <v>616</v>
      </c>
      <c r="G270" s="124"/>
      <c r="H270" s="155"/>
      <c r="I270" s="150"/>
      <c r="J270" s="155"/>
      <c r="K270" s="143"/>
      <c r="L270" s="155"/>
      <c r="M270" s="150"/>
      <c r="N270" s="155"/>
      <c r="O270" s="172"/>
      <c r="P270" s="112">
        <f>U270+AA270+AF270</f>
        <v>50000</v>
      </c>
      <c r="Q270" s="155"/>
      <c r="R270" s="145"/>
      <c r="S270" s="150"/>
      <c r="T270" s="133"/>
      <c r="U270" s="112">
        <v>0</v>
      </c>
      <c r="V270" s="112"/>
      <c r="W270" s="112"/>
      <c r="X270" s="112"/>
      <c r="Y270" s="112"/>
      <c r="Z270" s="112"/>
      <c r="AA270" s="112">
        <v>50000</v>
      </c>
      <c r="AB270" s="112"/>
      <c r="AC270" s="112"/>
      <c r="AD270" s="112"/>
      <c r="AE270" s="112"/>
      <c r="AF270" s="112">
        <v>0</v>
      </c>
      <c r="AG270" s="155"/>
      <c r="AH270" s="172" t="s">
        <v>523</v>
      </c>
    </row>
    <row r="271" spans="1:34" ht="15">
      <c r="A271" s="118"/>
      <c r="B271" s="119"/>
      <c r="C271" s="117"/>
      <c r="D271" s="155"/>
      <c r="E271" s="158"/>
      <c r="F271" s="151"/>
      <c r="G271" s="124"/>
      <c r="H271" s="155"/>
      <c r="I271" s="150"/>
      <c r="J271" s="155"/>
      <c r="K271" s="143"/>
      <c r="L271" s="155"/>
      <c r="M271" s="150"/>
      <c r="N271" s="155"/>
      <c r="O271" s="172"/>
      <c r="P271" s="112"/>
      <c r="Q271" s="155"/>
      <c r="R271" s="145"/>
      <c r="S271" s="150"/>
      <c r="T271" s="133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55"/>
      <c r="AH271" s="172"/>
    </row>
    <row r="272" spans="1:34" ht="15">
      <c r="A272" s="118" t="s">
        <v>621</v>
      </c>
      <c r="B272" s="119">
        <v>4</v>
      </c>
      <c r="C272" s="117" t="s">
        <v>622</v>
      </c>
      <c r="D272" s="155"/>
      <c r="E272" s="158"/>
      <c r="F272" s="151"/>
      <c r="G272" s="124"/>
      <c r="H272" s="155"/>
      <c r="I272" s="150"/>
      <c r="J272" s="155"/>
      <c r="K272" s="143"/>
      <c r="L272" s="155"/>
      <c r="M272" s="150"/>
      <c r="N272" s="155"/>
      <c r="O272" s="172"/>
      <c r="P272" s="112"/>
      <c r="Q272" s="155"/>
      <c r="R272" s="145"/>
      <c r="S272" s="150"/>
      <c r="T272" s="133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55"/>
      <c r="AH272" s="172"/>
    </row>
    <row r="273" spans="1:34" ht="15">
      <c r="A273" s="118"/>
      <c r="B273" s="119"/>
      <c r="C273" s="117" t="s">
        <v>623</v>
      </c>
      <c r="D273" s="155"/>
      <c r="E273" s="158" t="s">
        <v>252</v>
      </c>
      <c r="F273" s="151" t="s">
        <v>251</v>
      </c>
      <c r="G273" s="124"/>
      <c r="H273" s="155"/>
      <c r="I273" s="150"/>
      <c r="J273" s="155"/>
      <c r="K273" s="143"/>
      <c r="L273" s="155"/>
      <c r="M273" s="150"/>
      <c r="N273" s="155"/>
      <c r="O273" s="172"/>
      <c r="P273" s="112">
        <f>U273+AA273+AF273</f>
        <v>107000</v>
      </c>
      <c r="Q273" s="155"/>
      <c r="R273" s="145"/>
      <c r="S273" s="150"/>
      <c r="T273" s="133"/>
      <c r="U273" s="112">
        <v>0</v>
      </c>
      <c r="V273" s="112"/>
      <c r="W273" s="112"/>
      <c r="X273" s="112"/>
      <c r="Y273" s="112"/>
      <c r="Z273" s="112"/>
      <c r="AA273" s="112">
        <v>107000</v>
      </c>
      <c r="AB273" s="112"/>
      <c r="AC273" s="112"/>
      <c r="AD273" s="112"/>
      <c r="AE273" s="112"/>
      <c r="AF273" s="112">
        <v>0</v>
      </c>
      <c r="AG273" s="155"/>
      <c r="AH273" s="172" t="s">
        <v>523</v>
      </c>
    </row>
    <row r="274" spans="1:34" ht="15">
      <c r="A274" s="118"/>
      <c r="B274" s="119"/>
      <c r="C274" s="117"/>
      <c r="D274" s="155"/>
      <c r="E274" s="158"/>
      <c r="F274" s="151"/>
      <c r="G274" s="124"/>
      <c r="H274" s="155"/>
      <c r="I274" s="150"/>
      <c r="J274" s="155"/>
      <c r="K274" s="143"/>
      <c r="L274" s="155"/>
      <c r="M274" s="150"/>
      <c r="N274" s="155"/>
      <c r="O274" s="172"/>
      <c r="P274" s="112"/>
      <c r="Q274" s="155"/>
      <c r="R274" s="145"/>
      <c r="S274" s="150"/>
      <c r="T274" s="133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55"/>
      <c r="AH274" s="172"/>
    </row>
    <row r="275" spans="1:34" ht="15">
      <c r="A275" s="118" t="s">
        <v>624</v>
      </c>
      <c r="B275" s="119">
        <v>4</v>
      </c>
      <c r="C275" s="117" t="s">
        <v>625</v>
      </c>
      <c r="D275" s="155"/>
      <c r="E275" s="158"/>
      <c r="F275" s="151"/>
      <c r="G275" s="124"/>
      <c r="H275" s="155"/>
      <c r="I275" s="150"/>
      <c r="J275" s="155"/>
      <c r="K275" s="143"/>
      <c r="L275" s="155"/>
      <c r="M275" s="150"/>
      <c r="N275" s="155"/>
      <c r="O275" s="172"/>
      <c r="P275" s="112"/>
      <c r="Q275" s="155"/>
      <c r="R275" s="145"/>
      <c r="S275" s="150"/>
      <c r="T275" s="133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55"/>
      <c r="AH275" s="172"/>
    </row>
    <row r="276" spans="1:34" ht="15">
      <c r="A276" s="118"/>
      <c r="B276" s="119"/>
      <c r="C276" s="117" t="s">
        <v>722</v>
      </c>
      <c r="D276" s="155"/>
      <c r="E276" s="158"/>
      <c r="F276" s="151"/>
      <c r="G276" s="124"/>
      <c r="H276" s="155"/>
      <c r="I276" s="150"/>
      <c r="J276" s="155"/>
      <c r="K276" s="143"/>
      <c r="L276" s="155"/>
      <c r="M276" s="150"/>
      <c r="N276" s="155"/>
      <c r="O276" s="172"/>
      <c r="P276" s="112"/>
      <c r="Q276" s="155"/>
      <c r="R276" s="145"/>
      <c r="S276" s="150"/>
      <c r="T276" s="133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55"/>
      <c r="AH276" s="172"/>
    </row>
    <row r="277" spans="1:34" ht="15">
      <c r="A277" s="118"/>
      <c r="B277" s="119"/>
      <c r="C277" s="117"/>
      <c r="D277" s="155"/>
      <c r="E277" s="158" t="s">
        <v>252</v>
      </c>
      <c r="F277" s="151" t="s">
        <v>251</v>
      </c>
      <c r="G277" s="124"/>
      <c r="H277" s="155"/>
      <c r="I277" s="150"/>
      <c r="J277" s="155"/>
      <c r="K277" s="143"/>
      <c r="L277" s="155"/>
      <c r="M277" s="150"/>
      <c r="N277" s="155"/>
      <c r="O277" s="172"/>
      <c r="P277" s="112">
        <f>U277+AA277+AF277</f>
        <v>95000</v>
      </c>
      <c r="Q277" s="155"/>
      <c r="R277" s="145"/>
      <c r="S277" s="150"/>
      <c r="T277" s="133"/>
      <c r="U277" s="112">
        <v>0</v>
      </c>
      <c r="V277" s="112"/>
      <c r="W277" s="112"/>
      <c r="X277" s="112"/>
      <c r="Y277" s="112"/>
      <c r="Z277" s="112"/>
      <c r="AA277" s="112">
        <v>95000</v>
      </c>
      <c r="AB277" s="112"/>
      <c r="AC277" s="112"/>
      <c r="AD277" s="112"/>
      <c r="AE277" s="112"/>
      <c r="AF277" s="112">
        <v>0</v>
      </c>
      <c r="AG277" s="155"/>
      <c r="AH277" s="172" t="s">
        <v>523</v>
      </c>
    </row>
    <row r="278" spans="1:34" ht="15">
      <c r="A278" s="118"/>
      <c r="B278" s="119"/>
      <c r="C278" s="117"/>
      <c r="D278" s="155"/>
      <c r="E278" s="158"/>
      <c r="F278" s="151"/>
      <c r="G278" s="124"/>
      <c r="H278" s="155"/>
      <c r="I278" s="150"/>
      <c r="J278" s="155"/>
      <c r="K278" s="143"/>
      <c r="L278" s="155"/>
      <c r="M278" s="150"/>
      <c r="N278" s="155"/>
      <c r="O278" s="172"/>
      <c r="P278" s="112"/>
      <c r="Q278" s="155"/>
      <c r="R278" s="145"/>
      <c r="S278" s="150"/>
      <c r="T278" s="133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55"/>
      <c r="AH278" s="172"/>
    </row>
    <row r="279" spans="1:34" ht="15">
      <c r="A279" s="118" t="s">
        <v>626</v>
      </c>
      <c r="B279" s="119">
        <v>4</v>
      </c>
      <c r="C279" s="117" t="s">
        <v>627</v>
      </c>
      <c r="D279" s="155"/>
      <c r="E279" s="158"/>
      <c r="F279" s="151"/>
      <c r="G279" s="124"/>
      <c r="H279" s="155"/>
      <c r="I279" s="150"/>
      <c r="J279" s="155"/>
      <c r="K279" s="143"/>
      <c r="L279" s="155"/>
      <c r="M279" s="150"/>
      <c r="N279" s="155"/>
      <c r="O279" s="172"/>
      <c r="P279" s="112"/>
      <c r="Q279" s="155"/>
      <c r="R279" s="145"/>
      <c r="S279" s="150"/>
      <c r="T279" s="133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55"/>
      <c r="AH279" s="172"/>
    </row>
    <row r="280" spans="1:34" ht="15">
      <c r="A280" s="118"/>
      <c r="B280" s="119"/>
      <c r="C280" s="117" t="s">
        <v>628</v>
      </c>
      <c r="D280" s="155"/>
      <c r="E280" s="158" t="s">
        <v>629</v>
      </c>
      <c r="F280" s="151" t="s">
        <v>629</v>
      </c>
      <c r="G280" s="124"/>
      <c r="H280" s="155"/>
      <c r="I280" s="150"/>
      <c r="J280" s="155"/>
      <c r="K280" s="143"/>
      <c r="L280" s="155"/>
      <c r="M280" s="150"/>
      <c r="N280" s="155"/>
      <c r="O280" s="172"/>
      <c r="P280" s="112">
        <f>U280+AA280+AF280</f>
        <v>75000</v>
      </c>
      <c r="Q280" s="155"/>
      <c r="R280" s="145"/>
      <c r="S280" s="150"/>
      <c r="T280" s="133"/>
      <c r="U280" s="112">
        <v>0</v>
      </c>
      <c r="V280" s="112"/>
      <c r="W280" s="112"/>
      <c r="X280" s="112"/>
      <c r="Y280" s="112"/>
      <c r="Z280" s="112"/>
      <c r="AA280" s="112">
        <v>75000</v>
      </c>
      <c r="AB280" s="112"/>
      <c r="AC280" s="112"/>
      <c r="AD280" s="112"/>
      <c r="AE280" s="112"/>
      <c r="AF280" s="112">
        <v>0</v>
      </c>
      <c r="AG280" s="155"/>
      <c r="AH280" s="172" t="s">
        <v>523</v>
      </c>
    </row>
    <row r="281" spans="1:34" ht="15">
      <c r="A281" s="118"/>
      <c r="B281" s="119"/>
      <c r="C281" s="117"/>
      <c r="D281" s="155"/>
      <c r="E281" s="158"/>
      <c r="F281" s="151"/>
      <c r="G281" s="124"/>
      <c r="H281" s="155"/>
      <c r="I281" s="150"/>
      <c r="J281" s="155"/>
      <c r="K281" s="143"/>
      <c r="L281" s="155"/>
      <c r="M281" s="150"/>
      <c r="N281" s="155"/>
      <c r="O281" s="172"/>
      <c r="P281" s="112"/>
      <c r="Q281" s="155"/>
      <c r="R281" s="145"/>
      <c r="S281" s="150"/>
      <c r="T281" s="133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55"/>
      <c r="AH281" s="172"/>
    </row>
    <row r="282" spans="1:34" ht="15">
      <c r="A282" s="118" t="s">
        <v>630</v>
      </c>
      <c r="B282" s="119">
        <v>4</v>
      </c>
      <c r="C282" s="117" t="s">
        <v>631</v>
      </c>
      <c r="D282" s="155"/>
      <c r="E282" s="158" t="s">
        <v>629</v>
      </c>
      <c r="F282" s="151" t="s">
        <v>274</v>
      </c>
      <c r="G282" s="124"/>
      <c r="H282" s="155"/>
      <c r="I282" s="150"/>
      <c r="J282" s="155"/>
      <c r="K282" s="143"/>
      <c r="L282" s="155"/>
      <c r="M282" s="150"/>
      <c r="N282" s="155"/>
      <c r="O282" s="172"/>
      <c r="P282" s="112">
        <f>U282+AA282+AF282</f>
        <v>79000</v>
      </c>
      <c r="Q282" s="155"/>
      <c r="R282" s="145"/>
      <c r="S282" s="150"/>
      <c r="T282" s="133"/>
      <c r="U282" s="112">
        <v>0</v>
      </c>
      <c r="V282" s="112"/>
      <c r="W282" s="112"/>
      <c r="X282" s="112"/>
      <c r="Y282" s="112"/>
      <c r="Z282" s="112"/>
      <c r="AA282" s="112">
        <v>79000</v>
      </c>
      <c r="AB282" s="112"/>
      <c r="AC282" s="112"/>
      <c r="AD282" s="112"/>
      <c r="AE282" s="112"/>
      <c r="AF282" s="112">
        <v>0</v>
      </c>
      <c r="AG282" s="155"/>
      <c r="AH282" s="172" t="s">
        <v>523</v>
      </c>
    </row>
    <row r="283" spans="1:34" ht="15">
      <c r="A283" s="118"/>
      <c r="B283" s="119"/>
      <c r="C283" s="117"/>
      <c r="D283" s="155"/>
      <c r="E283" s="158"/>
      <c r="F283" s="151"/>
      <c r="G283" s="124"/>
      <c r="H283" s="155"/>
      <c r="I283" s="150"/>
      <c r="J283" s="155"/>
      <c r="K283" s="143"/>
      <c r="L283" s="155"/>
      <c r="M283" s="150"/>
      <c r="N283" s="155"/>
      <c r="O283" s="172"/>
      <c r="P283" s="112"/>
      <c r="Q283" s="155"/>
      <c r="R283" s="145"/>
      <c r="S283" s="150"/>
      <c r="T283" s="133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55"/>
      <c r="AH283" s="172"/>
    </row>
    <row r="284" spans="1:34" ht="15">
      <c r="A284" s="118" t="s">
        <v>635</v>
      </c>
      <c r="B284" s="119">
        <v>4</v>
      </c>
      <c r="C284" s="117" t="s">
        <v>641</v>
      </c>
      <c r="D284" s="155"/>
      <c r="E284" s="158"/>
      <c r="F284" s="151"/>
      <c r="G284" s="124"/>
      <c r="H284" s="155"/>
      <c r="I284" s="150"/>
      <c r="J284" s="155"/>
      <c r="K284" s="143"/>
      <c r="L284" s="155"/>
      <c r="M284" s="150"/>
      <c r="N284" s="155"/>
      <c r="O284" s="172"/>
      <c r="P284" s="112"/>
      <c r="Q284" s="155"/>
      <c r="R284" s="145"/>
      <c r="S284" s="150"/>
      <c r="T284" s="133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55"/>
      <c r="AH284" s="172"/>
    </row>
    <row r="285" spans="1:34" ht="15">
      <c r="A285" s="118"/>
      <c r="B285" s="119"/>
      <c r="C285" s="117" t="s">
        <v>723</v>
      </c>
      <c r="D285" s="155"/>
      <c r="E285" s="158"/>
      <c r="F285" s="151"/>
      <c r="G285" s="124"/>
      <c r="H285" s="155"/>
      <c r="I285" s="150"/>
      <c r="J285" s="155"/>
      <c r="K285" s="143"/>
      <c r="L285" s="155"/>
      <c r="M285" s="150"/>
      <c r="N285" s="155"/>
      <c r="O285" s="172"/>
      <c r="P285" s="112"/>
      <c r="Q285" s="155"/>
      <c r="R285" s="145"/>
      <c r="S285" s="150"/>
      <c r="T285" s="133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55"/>
      <c r="AH285" s="172"/>
    </row>
    <row r="286" spans="1:34" ht="15">
      <c r="A286" s="118"/>
      <c r="B286" s="119"/>
      <c r="C286" s="117" t="s">
        <v>545</v>
      </c>
      <c r="D286" s="155"/>
      <c r="E286" s="158"/>
      <c r="F286" s="151"/>
      <c r="G286" s="124"/>
      <c r="H286" s="155"/>
      <c r="I286" s="150"/>
      <c r="J286" s="155"/>
      <c r="K286" s="143"/>
      <c r="L286" s="155"/>
      <c r="M286" s="150"/>
      <c r="N286" s="155"/>
      <c r="O286" s="172"/>
      <c r="Q286" s="155"/>
      <c r="R286" s="145"/>
      <c r="S286" s="150"/>
      <c r="T286" s="133"/>
      <c r="V286" s="112"/>
      <c r="W286" s="112"/>
      <c r="X286" s="112"/>
      <c r="Y286" s="112"/>
      <c r="Z286" s="112"/>
      <c r="AB286" s="112"/>
      <c r="AC286" s="112"/>
      <c r="AD286" s="112"/>
      <c r="AE286" s="112"/>
      <c r="AG286" s="155"/>
      <c r="AH286" s="103"/>
    </row>
    <row r="287" spans="1:34" ht="15">
      <c r="A287" s="118"/>
      <c r="B287" s="119"/>
      <c r="C287" s="117"/>
      <c r="D287" s="155"/>
      <c r="E287" s="158" t="s">
        <v>636</v>
      </c>
      <c r="F287" s="151" t="s">
        <v>524</v>
      </c>
      <c r="G287" s="124"/>
      <c r="H287" s="155"/>
      <c r="I287" s="150"/>
      <c r="J287" s="155"/>
      <c r="K287" s="143"/>
      <c r="L287" s="155"/>
      <c r="M287" s="150"/>
      <c r="N287" s="155"/>
      <c r="O287" s="172"/>
      <c r="P287" s="112">
        <f>U287+AA287+AF287</f>
        <v>1186000</v>
      </c>
      <c r="Q287" s="155"/>
      <c r="R287" s="145"/>
      <c r="S287" s="150"/>
      <c r="T287" s="133"/>
      <c r="U287" s="112">
        <v>0</v>
      </c>
      <c r="V287" s="112"/>
      <c r="W287" s="112"/>
      <c r="X287" s="112"/>
      <c r="Y287" s="112"/>
      <c r="Z287" s="112"/>
      <c r="AA287" s="112">
        <v>75000</v>
      </c>
      <c r="AB287" s="112"/>
      <c r="AC287" s="112"/>
      <c r="AD287" s="112"/>
      <c r="AE287" s="112"/>
      <c r="AF287" s="112">
        <v>1111000</v>
      </c>
      <c r="AG287" s="155"/>
      <c r="AH287" s="172" t="s">
        <v>522</v>
      </c>
    </row>
    <row r="288" spans="1:34" ht="15">
      <c r="A288" s="118"/>
      <c r="B288" s="119"/>
      <c r="C288" s="117"/>
      <c r="D288" s="155"/>
      <c r="E288" s="158"/>
      <c r="F288" s="151"/>
      <c r="G288" s="124"/>
      <c r="H288" s="155"/>
      <c r="I288" s="150"/>
      <c r="J288" s="155"/>
      <c r="K288" s="143"/>
      <c r="L288" s="155"/>
      <c r="M288" s="150"/>
      <c r="N288" s="155"/>
      <c r="O288" s="172"/>
      <c r="P288" s="112"/>
      <c r="Q288" s="155"/>
      <c r="R288" s="145"/>
      <c r="S288" s="150"/>
      <c r="T288" s="133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55"/>
      <c r="AH288" s="172"/>
    </row>
    <row r="289" spans="1:34" ht="15">
      <c r="A289" s="118" t="s">
        <v>637</v>
      </c>
      <c r="B289" s="119">
        <v>4</v>
      </c>
      <c r="C289" s="117" t="s">
        <v>638</v>
      </c>
      <c r="D289" s="155"/>
      <c r="E289" s="158"/>
      <c r="F289" s="151"/>
      <c r="G289" s="124"/>
      <c r="H289" s="155"/>
      <c r="I289" s="150"/>
      <c r="J289" s="155"/>
      <c r="K289" s="143"/>
      <c r="L289" s="155"/>
      <c r="M289" s="150"/>
      <c r="N289" s="155"/>
      <c r="O289" s="172"/>
      <c r="P289" s="112"/>
      <c r="Q289" s="155"/>
      <c r="R289" s="145"/>
      <c r="S289" s="150"/>
      <c r="T289" s="133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55"/>
      <c r="AH289" s="172"/>
    </row>
    <row r="290" spans="1:34" ht="15">
      <c r="A290" s="118"/>
      <c r="B290" s="119"/>
      <c r="C290" s="117" t="s">
        <v>642</v>
      </c>
      <c r="D290" s="155"/>
      <c r="E290" s="158"/>
      <c r="F290" s="151"/>
      <c r="G290" s="124"/>
      <c r="H290" s="155"/>
      <c r="I290" s="150"/>
      <c r="J290" s="155"/>
      <c r="K290" s="143"/>
      <c r="L290" s="155"/>
      <c r="M290" s="150"/>
      <c r="N290" s="155"/>
      <c r="O290" s="172"/>
      <c r="P290" s="112"/>
      <c r="Q290" s="155"/>
      <c r="R290" s="145"/>
      <c r="S290" s="150"/>
      <c r="T290" s="133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55"/>
      <c r="AH290" s="172"/>
    </row>
    <row r="291" spans="1:34" ht="15">
      <c r="A291" s="118"/>
      <c r="B291" s="119"/>
      <c r="C291" s="117" t="s">
        <v>643</v>
      </c>
      <c r="D291" s="155"/>
      <c r="E291" s="158" t="s">
        <v>636</v>
      </c>
      <c r="F291" s="151" t="s">
        <v>524</v>
      </c>
      <c r="G291" s="124"/>
      <c r="H291" s="155"/>
      <c r="I291" s="150"/>
      <c r="J291" s="155"/>
      <c r="K291" s="143"/>
      <c r="L291" s="155"/>
      <c r="M291" s="150"/>
      <c r="N291" s="155"/>
      <c r="O291" s="172"/>
      <c r="P291" s="112">
        <f>U291+AA291+AF291</f>
        <v>67000</v>
      </c>
      <c r="Q291" s="155"/>
      <c r="R291" s="145"/>
      <c r="S291" s="150"/>
      <c r="T291" s="133"/>
      <c r="U291" s="112">
        <v>0</v>
      </c>
      <c r="V291" s="112"/>
      <c r="W291" s="112"/>
      <c r="X291" s="112"/>
      <c r="Y291" s="112"/>
      <c r="Z291" s="112"/>
      <c r="AA291" s="112">
        <v>67000</v>
      </c>
      <c r="AB291" s="112"/>
      <c r="AC291" s="112"/>
      <c r="AD291" s="112"/>
      <c r="AE291" s="112"/>
      <c r="AF291" s="112">
        <v>0</v>
      </c>
      <c r="AG291" s="155"/>
      <c r="AH291" s="172" t="s">
        <v>523</v>
      </c>
    </row>
    <row r="292" spans="1:34" ht="15">
      <c r="A292" s="118"/>
      <c r="B292" s="119"/>
      <c r="C292" s="117"/>
      <c r="D292" s="155"/>
      <c r="E292" s="158"/>
      <c r="F292" s="151"/>
      <c r="G292" s="124"/>
      <c r="H292" s="155"/>
      <c r="I292" s="150"/>
      <c r="J292" s="155"/>
      <c r="K292" s="143"/>
      <c r="L292" s="155"/>
      <c r="M292" s="150"/>
      <c r="N292" s="155"/>
      <c r="O292" s="172"/>
      <c r="P292" s="112"/>
      <c r="Q292" s="155"/>
      <c r="R292" s="145"/>
      <c r="S292" s="150"/>
      <c r="T292" s="133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55"/>
      <c r="AH292" s="172"/>
    </row>
    <row r="293" spans="1:34" ht="15">
      <c r="A293" s="118" t="s">
        <v>646</v>
      </c>
      <c r="B293" s="119">
        <v>4</v>
      </c>
      <c r="C293" s="117" t="s">
        <v>647</v>
      </c>
      <c r="D293" s="155"/>
      <c r="E293" s="158"/>
      <c r="F293" s="151"/>
      <c r="G293" s="124"/>
      <c r="H293" s="155"/>
      <c r="I293" s="150"/>
      <c r="J293" s="155"/>
      <c r="K293" s="143"/>
      <c r="L293" s="155"/>
      <c r="M293" s="150"/>
      <c r="N293" s="155"/>
      <c r="O293" s="172"/>
      <c r="P293" s="112"/>
      <c r="Q293" s="155"/>
      <c r="R293" s="145"/>
      <c r="S293" s="150"/>
      <c r="T293" s="133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55"/>
      <c r="AH293" s="172"/>
    </row>
    <row r="294" spans="1:34" ht="15">
      <c r="A294" s="118"/>
      <c r="B294" s="119"/>
      <c r="C294" s="117" t="s">
        <v>648</v>
      </c>
      <c r="D294" s="155"/>
      <c r="E294" s="158" t="s">
        <v>40</v>
      </c>
      <c r="F294" s="151" t="s">
        <v>52</v>
      </c>
      <c r="G294" s="124"/>
      <c r="H294" s="155"/>
      <c r="I294" s="150"/>
      <c r="J294" s="155"/>
      <c r="K294" s="143"/>
      <c r="L294" s="155"/>
      <c r="M294" s="150"/>
      <c r="N294" s="155"/>
      <c r="O294" s="172"/>
      <c r="P294" s="112">
        <f>U294+AA294+AF294</f>
        <v>159000</v>
      </c>
      <c r="Q294" s="155"/>
      <c r="R294" s="145"/>
      <c r="S294" s="150"/>
      <c r="T294" s="133"/>
      <c r="U294" s="112">
        <v>0</v>
      </c>
      <c r="V294" s="112"/>
      <c r="W294" s="112"/>
      <c r="X294" s="112"/>
      <c r="Y294" s="112"/>
      <c r="Z294" s="112"/>
      <c r="AA294" s="112">
        <v>90000</v>
      </c>
      <c r="AB294" s="112"/>
      <c r="AC294" s="112"/>
      <c r="AD294" s="112"/>
      <c r="AE294" s="112"/>
      <c r="AF294" s="112">
        <v>69000</v>
      </c>
      <c r="AG294" s="155"/>
      <c r="AH294" s="172" t="s">
        <v>522</v>
      </c>
    </row>
    <row r="295" spans="1:34" ht="15">
      <c r="A295" s="118"/>
      <c r="B295" s="119"/>
      <c r="C295" s="117"/>
      <c r="D295" s="155"/>
      <c r="E295" s="158"/>
      <c r="F295" s="151"/>
      <c r="G295" s="124"/>
      <c r="H295" s="155"/>
      <c r="I295" s="150"/>
      <c r="J295" s="155"/>
      <c r="K295" s="143"/>
      <c r="L295" s="155"/>
      <c r="M295" s="150"/>
      <c r="N295" s="155"/>
      <c r="O295" s="172"/>
      <c r="P295" s="112"/>
      <c r="Q295" s="155"/>
      <c r="R295" s="145"/>
      <c r="S295" s="150"/>
      <c r="T295" s="133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55"/>
      <c r="AH295" s="172"/>
    </row>
    <row r="296" spans="1:34" ht="15.75">
      <c r="A296" s="121" t="s">
        <v>341</v>
      </c>
      <c r="B296" s="105">
        <v>4</v>
      </c>
      <c r="C296" s="104" t="s">
        <v>605</v>
      </c>
      <c r="D296" s="133"/>
      <c r="E296" s="157"/>
      <c r="F296" s="157"/>
      <c r="G296" s="124"/>
      <c r="H296" s="143"/>
      <c r="I296" s="151"/>
      <c r="J296" s="151"/>
      <c r="K296" s="143"/>
      <c r="L296" s="143"/>
      <c r="M296" s="150"/>
      <c r="N296" s="112"/>
      <c r="O296" s="133"/>
      <c r="P296" s="124"/>
      <c r="Q296" s="143"/>
      <c r="R296" s="154"/>
      <c r="S296" s="151"/>
      <c r="T296" s="133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57"/>
    </row>
    <row r="297" spans="1:34" ht="15">
      <c r="A297" s="122"/>
      <c r="C297" s="104" t="s">
        <v>606</v>
      </c>
      <c r="D297" s="133"/>
      <c r="E297" s="157" t="s">
        <v>30</v>
      </c>
      <c r="F297" s="157" t="s">
        <v>30</v>
      </c>
      <c r="G297" s="147">
        <f>I297+K297+M297</f>
        <v>419000</v>
      </c>
      <c r="H297" s="149"/>
      <c r="I297" s="150">
        <v>0</v>
      </c>
      <c r="J297" s="151"/>
      <c r="K297" s="143">
        <v>419000</v>
      </c>
      <c r="L297" s="143"/>
      <c r="M297" s="150">
        <v>0</v>
      </c>
      <c r="N297" s="112"/>
      <c r="O297" s="128">
        <v>2004</v>
      </c>
      <c r="P297" s="112">
        <f>U297+AA297+AF297</f>
        <v>438000</v>
      </c>
      <c r="Q297" s="149"/>
      <c r="R297" s="145">
        <v>0</v>
      </c>
      <c r="S297" s="150"/>
      <c r="T297" s="133">
        <f>R297/1.21</f>
        <v>0</v>
      </c>
      <c r="U297" s="112">
        <v>0</v>
      </c>
      <c r="V297" s="112"/>
      <c r="W297" s="112">
        <v>493000</v>
      </c>
      <c r="X297" s="112"/>
      <c r="Y297" s="112">
        <f>W297/1.21</f>
        <v>407438.0165289256</v>
      </c>
      <c r="Z297" s="112"/>
      <c r="AA297" s="112">
        <v>438000</v>
      </c>
      <c r="AB297" s="112"/>
      <c r="AC297" s="112">
        <v>0</v>
      </c>
      <c r="AD297" s="112"/>
      <c r="AE297" s="112">
        <f>AC297/1.21</f>
        <v>0</v>
      </c>
      <c r="AF297" s="112">
        <v>0</v>
      </c>
      <c r="AG297" s="112"/>
      <c r="AH297" s="128">
        <v>2005</v>
      </c>
    </row>
    <row r="298" spans="1:34" ht="15">
      <c r="A298" s="122"/>
      <c r="C298" s="104"/>
      <c r="D298" s="133"/>
      <c r="E298" s="158"/>
      <c r="F298" s="158"/>
      <c r="G298" s="124"/>
      <c r="H298" s="143"/>
      <c r="I298" s="151"/>
      <c r="J298" s="151"/>
      <c r="K298" s="143"/>
      <c r="L298" s="143"/>
      <c r="M298" s="150"/>
      <c r="N298" s="112"/>
      <c r="O298" s="133"/>
      <c r="P298" s="124"/>
      <c r="Q298" s="143"/>
      <c r="R298" s="154"/>
      <c r="S298" s="151"/>
      <c r="T298" s="133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57"/>
    </row>
    <row r="299" spans="1:34" ht="15">
      <c r="A299" s="175" t="s">
        <v>343</v>
      </c>
      <c r="B299" s="105">
        <v>4</v>
      </c>
      <c r="C299" s="117" t="s">
        <v>291</v>
      </c>
      <c r="D299" s="155"/>
      <c r="E299" s="158"/>
      <c r="F299" s="158"/>
      <c r="G299" s="150"/>
      <c r="H299" s="150"/>
      <c r="I299" s="150"/>
      <c r="J299" s="151"/>
      <c r="K299" s="143"/>
      <c r="L299" s="143"/>
      <c r="M299" s="143"/>
      <c r="N299" s="112"/>
      <c r="O299" s="112"/>
      <c r="P299" s="124"/>
      <c r="Q299" s="150"/>
      <c r="R299" s="145"/>
      <c r="S299" s="150"/>
      <c r="T299" s="133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59"/>
    </row>
    <row r="300" spans="1:34" ht="15">
      <c r="A300" s="122"/>
      <c r="C300" s="117" t="s">
        <v>292</v>
      </c>
      <c r="D300" s="155"/>
      <c r="E300" s="158"/>
      <c r="F300" s="158"/>
      <c r="G300" s="150"/>
      <c r="H300" s="150"/>
      <c r="I300" s="150"/>
      <c r="J300" s="151"/>
      <c r="K300" s="143"/>
      <c r="L300" s="143"/>
      <c r="M300" s="143"/>
      <c r="N300" s="112"/>
      <c r="O300" s="112"/>
      <c r="P300" s="124"/>
      <c r="Q300" s="150"/>
      <c r="R300" s="145"/>
      <c r="S300" s="150"/>
      <c r="T300" s="133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59"/>
    </row>
    <row r="301" spans="1:34" ht="15">
      <c r="A301" s="122"/>
      <c r="C301" s="117" t="s">
        <v>335</v>
      </c>
      <c r="D301" s="155"/>
      <c r="E301" s="158" t="s">
        <v>252</v>
      </c>
      <c r="F301" s="158" t="s">
        <v>251</v>
      </c>
      <c r="G301" s="143">
        <f>I301+K301+M301</f>
        <v>980000</v>
      </c>
      <c r="H301" s="149"/>
      <c r="I301" s="150">
        <v>0</v>
      </c>
      <c r="J301" s="151"/>
      <c r="K301" s="143">
        <f>392000-200000</f>
        <v>192000</v>
      </c>
      <c r="L301" s="143"/>
      <c r="M301" s="143">
        <f>392000+196000+200000</f>
        <v>788000</v>
      </c>
      <c r="N301" s="112"/>
      <c r="O301" s="133" t="s">
        <v>397</v>
      </c>
      <c r="P301" s="112">
        <f>U301+AA301+AF301</f>
        <v>619000</v>
      </c>
      <c r="Q301" s="149"/>
      <c r="R301" s="145">
        <v>0</v>
      </c>
      <c r="S301" s="150"/>
      <c r="T301" s="133">
        <f>R301/1.21</f>
        <v>0</v>
      </c>
      <c r="U301" s="112">
        <v>62000</v>
      </c>
      <c r="V301" s="112"/>
      <c r="W301" s="112">
        <f>392000-200000</f>
        <v>192000</v>
      </c>
      <c r="X301" s="112"/>
      <c r="Y301" s="112">
        <f>W301/1.21</f>
        <v>158677.68595041323</v>
      </c>
      <c r="Z301" s="112"/>
      <c r="AA301" s="112">
        <v>557000</v>
      </c>
      <c r="AB301" s="112"/>
      <c r="AC301" s="112">
        <f>392000+196000+200000</f>
        <v>788000</v>
      </c>
      <c r="AD301" s="112"/>
      <c r="AE301" s="112">
        <f>AC301/1.21</f>
        <v>651239.6694214876</v>
      </c>
      <c r="AF301" s="112">
        <v>0</v>
      </c>
      <c r="AG301" s="112"/>
      <c r="AH301" s="157" t="s">
        <v>397</v>
      </c>
    </row>
    <row r="302" spans="1:34" ht="15">
      <c r="A302" s="122"/>
      <c r="C302" s="117"/>
      <c r="D302" s="155"/>
      <c r="E302" s="158"/>
      <c r="F302" s="158"/>
      <c r="G302" s="143"/>
      <c r="H302" s="149"/>
      <c r="I302" s="150"/>
      <c r="J302" s="151"/>
      <c r="K302" s="143"/>
      <c r="L302" s="143"/>
      <c r="M302" s="143"/>
      <c r="N302" s="112"/>
      <c r="O302" s="133"/>
      <c r="P302" s="112"/>
      <c r="Q302" s="149"/>
      <c r="R302" s="145"/>
      <c r="S302" s="150"/>
      <c r="T302" s="133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57"/>
    </row>
    <row r="303" spans="1:34" ht="15">
      <c r="A303" s="175" t="s">
        <v>345</v>
      </c>
      <c r="B303" s="105">
        <v>4</v>
      </c>
      <c r="C303" s="104" t="s">
        <v>295</v>
      </c>
      <c r="D303" s="133"/>
      <c r="E303" s="157"/>
      <c r="F303" s="157"/>
      <c r="G303" s="143"/>
      <c r="H303" s="143"/>
      <c r="I303" s="150"/>
      <c r="J303" s="112"/>
      <c r="K303" s="143"/>
      <c r="L303" s="143"/>
      <c r="M303" s="143"/>
      <c r="N303" s="112"/>
      <c r="O303" s="171"/>
      <c r="P303" s="143"/>
      <c r="Q303" s="143"/>
      <c r="R303" s="145"/>
      <c r="S303" s="150"/>
      <c r="T303" s="133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88"/>
    </row>
    <row r="304" spans="1:34" ht="18">
      <c r="A304" s="122"/>
      <c r="C304" s="104" t="s">
        <v>336</v>
      </c>
      <c r="D304" s="133"/>
      <c r="E304" s="157"/>
      <c r="F304" s="157"/>
      <c r="G304" s="143"/>
      <c r="H304" s="143"/>
      <c r="I304" s="150"/>
      <c r="J304" s="112"/>
      <c r="K304" s="143"/>
      <c r="L304" s="143"/>
      <c r="M304" s="143"/>
      <c r="N304" s="112"/>
      <c r="O304" s="171"/>
      <c r="P304" s="143"/>
      <c r="Q304" s="143"/>
      <c r="R304" s="145"/>
      <c r="S304" s="150"/>
      <c r="T304" s="133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88"/>
    </row>
    <row r="305" spans="1:34" ht="15">
      <c r="A305" s="122"/>
      <c r="C305" s="104" t="s">
        <v>395</v>
      </c>
      <c r="D305" s="133"/>
      <c r="E305" s="157"/>
      <c r="F305" s="157"/>
      <c r="G305" s="143"/>
      <c r="H305" s="143"/>
      <c r="I305" s="150"/>
      <c r="J305" s="112"/>
      <c r="K305" s="143"/>
      <c r="L305" s="143"/>
      <c r="M305" s="143"/>
      <c r="N305" s="112"/>
      <c r="O305" s="171"/>
      <c r="P305" s="143"/>
      <c r="Q305" s="143"/>
      <c r="R305" s="145"/>
      <c r="S305" s="150"/>
      <c r="T305" s="133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88"/>
    </row>
    <row r="306" spans="1:34" ht="15">
      <c r="A306" s="122"/>
      <c r="C306" s="104" t="s">
        <v>394</v>
      </c>
      <c r="D306" s="133"/>
      <c r="E306" s="157" t="s">
        <v>30</v>
      </c>
      <c r="F306" s="157" t="s">
        <v>30</v>
      </c>
      <c r="G306" s="143">
        <f>I306+K306+M306</f>
        <v>400000</v>
      </c>
      <c r="H306" s="143"/>
      <c r="I306" s="150">
        <v>0</v>
      </c>
      <c r="J306" s="112"/>
      <c r="K306" s="143">
        <v>20000</v>
      </c>
      <c r="L306" s="143"/>
      <c r="M306" s="143">
        <v>380000</v>
      </c>
      <c r="N306" s="112"/>
      <c r="O306" s="133" t="s">
        <v>397</v>
      </c>
      <c r="P306" s="112">
        <f>U306+AA306+AF306</f>
        <v>132000</v>
      </c>
      <c r="Q306" s="143"/>
      <c r="R306" s="145">
        <v>0</v>
      </c>
      <c r="S306" s="150"/>
      <c r="T306" s="133">
        <f>R306/1.21</f>
        <v>0</v>
      </c>
      <c r="U306" s="112">
        <f>CEILING(T306,100)</f>
        <v>0</v>
      </c>
      <c r="V306" s="112"/>
      <c r="W306" s="112">
        <v>20000</v>
      </c>
      <c r="X306" s="112"/>
      <c r="Y306" s="112">
        <f>W306/1.21</f>
        <v>16528.92561983471</v>
      </c>
      <c r="Z306" s="112"/>
      <c r="AA306" s="112">
        <v>65000</v>
      </c>
      <c r="AB306" s="112"/>
      <c r="AC306" s="112">
        <v>380000</v>
      </c>
      <c r="AD306" s="112"/>
      <c r="AE306" s="112">
        <f>AC306/1.21</f>
        <v>314049.58677685953</v>
      </c>
      <c r="AF306" s="112">
        <v>67000</v>
      </c>
      <c r="AG306" s="112"/>
      <c r="AH306" s="157" t="s">
        <v>522</v>
      </c>
    </row>
    <row r="307" spans="1:34" ht="15">
      <c r="A307" s="122"/>
      <c r="C307" s="104"/>
      <c r="D307" s="133"/>
      <c r="E307" s="157"/>
      <c r="F307" s="157"/>
      <c r="G307" s="143"/>
      <c r="H307" s="143"/>
      <c r="I307" s="150"/>
      <c r="J307" s="112"/>
      <c r="K307" s="143"/>
      <c r="L307" s="143"/>
      <c r="M307" s="143"/>
      <c r="N307" s="112"/>
      <c r="O307" s="133"/>
      <c r="P307" s="112"/>
      <c r="Q307" s="143"/>
      <c r="R307" s="145"/>
      <c r="S307" s="150"/>
      <c r="T307" s="133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57"/>
    </row>
    <row r="308" spans="1:34" ht="15">
      <c r="A308" s="106" t="s">
        <v>135</v>
      </c>
      <c r="B308" s="105">
        <v>4</v>
      </c>
      <c r="C308" s="117" t="s">
        <v>396</v>
      </c>
      <c r="D308" s="133"/>
      <c r="E308" s="157"/>
      <c r="F308" s="157"/>
      <c r="G308" s="143"/>
      <c r="H308" s="143"/>
      <c r="I308" s="150"/>
      <c r="J308" s="112"/>
      <c r="K308" s="143"/>
      <c r="L308" s="143"/>
      <c r="M308" s="143"/>
      <c r="N308" s="112"/>
      <c r="O308" s="133"/>
      <c r="P308" s="143"/>
      <c r="Q308" s="143"/>
      <c r="R308" s="145"/>
      <c r="S308" s="150"/>
      <c r="T308" s="133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57"/>
    </row>
    <row r="309" spans="1:34" ht="15">
      <c r="A309" s="106"/>
      <c r="C309" s="117" t="s">
        <v>210</v>
      </c>
      <c r="D309" s="133"/>
      <c r="E309" s="157" t="s">
        <v>29</v>
      </c>
      <c r="F309" s="157" t="s">
        <v>46</v>
      </c>
      <c r="G309" s="143">
        <f>I309+K309+M309</f>
        <v>517000</v>
      </c>
      <c r="H309" s="143"/>
      <c r="I309" s="150">
        <v>0</v>
      </c>
      <c r="J309" s="112"/>
      <c r="K309" s="143">
        <v>17000</v>
      </c>
      <c r="L309" s="143"/>
      <c r="M309" s="143">
        <v>500000</v>
      </c>
      <c r="N309" s="112"/>
      <c r="O309" s="133" t="s">
        <v>397</v>
      </c>
      <c r="P309" s="112">
        <f>U309+AA309+AF309</f>
        <v>265000</v>
      </c>
      <c r="Q309" s="143"/>
      <c r="R309" s="145">
        <v>0</v>
      </c>
      <c r="S309" s="150"/>
      <c r="T309" s="133">
        <f>R309/1.21</f>
        <v>0</v>
      </c>
      <c r="U309" s="112">
        <f>CEILING(T309,100)</f>
        <v>0</v>
      </c>
      <c r="V309" s="112"/>
      <c r="W309" s="112">
        <v>17000</v>
      </c>
      <c r="X309" s="112"/>
      <c r="Y309" s="112">
        <f>W309/1.21</f>
        <v>14049.586776859505</v>
      </c>
      <c r="Z309" s="112"/>
      <c r="AA309" s="112">
        <v>265000</v>
      </c>
      <c r="AB309" s="112"/>
      <c r="AC309" s="112">
        <v>500000</v>
      </c>
      <c r="AD309" s="112"/>
      <c r="AE309" s="112">
        <f>AC309/1.21</f>
        <v>413223.14049586776</v>
      </c>
      <c r="AF309" s="112">
        <v>0</v>
      </c>
      <c r="AG309" s="112"/>
      <c r="AH309" s="157">
        <v>2005</v>
      </c>
    </row>
    <row r="310" spans="1:34" ht="15">
      <c r="A310" s="106"/>
      <c r="C310" s="117"/>
      <c r="D310" s="133"/>
      <c r="E310" s="157"/>
      <c r="F310" s="157"/>
      <c r="G310" s="143"/>
      <c r="H310" s="143"/>
      <c r="I310" s="150"/>
      <c r="J310" s="112"/>
      <c r="K310" s="143"/>
      <c r="L310" s="143"/>
      <c r="M310" s="143"/>
      <c r="N310" s="112"/>
      <c r="O310" s="133"/>
      <c r="P310" s="112"/>
      <c r="Q310" s="143"/>
      <c r="R310" s="145"/>
      <c r="S310" s="150"/>
      <c r="T310" s="133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57"/>
    </row>
    <row r="311" spans="1:34" ht="15">
      <c r="A311" s="106" t="s">
        <v>375</v>
      </c>
      <c r="B311" s="105">
        <v>4</v>
      </c>
      <c r="C311" s="104" t="s">
        <v>607</v>
      </c>
      <c r="D311" s="133"/>
      <c r="E311" s="157"/>
      <c r="F311" s="157"/>
      <c r="G311" s="143"/>
      <c r="H311" s="143"/>
      <c r="I311" s="150"/>
      <c r="J311" s="112"/>
      <c r="K311" s="143"/>
      <c r="L311" s="143"/>
      <c r="M311" s="143"/>
      <c r="N311" s="112"/>
      <c r="O311" s="133"/>
      <c r="P311" s="143"/>
      <c r="Q311" s="143"/>
      <c r="R311" s="145"/>
      <c r="S311" s="150"/>
      <c r="T311" s="133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57"/>
    </row>
    <row r="312" spans="1:34" ht="15">
      <c r="A312" s="106"/>
      <c r="C312" s="104" t="s">
        <v>297</v>
      </c>
      <c r="D312" s="133"/>
      <c r="E312" s="157"/>
      <c r="F312" s="157"/>
      <c r="G312" s="143"/>
      <c r="H312" s="143"/>
      <c r="I312" s="150"/>
      <c r="J312" s="112"/>
      <c r="K312" s="143"/>
      <c r="L312" s="143"/>
      <c r="M312" s="143"/>
      <c r="N312" s="112"/>
      <c r="O312" s="133"/>
      <c r="P312" s="143"/>
      <c r="Q312" s="143"/>
      <c r="R312" s="145"/>
      <c r="S312" s="150"/>
      <c r="T312" s="133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57"/>
    </row>
    <row r="313" spans="1:34" ht="15">
      <c r="A313" s="106"/>
      <c r="C313" s="104" t="s">
        <v>298</v>
      </c>
      <c r="D313" s="133"/>
      <c r="E313" s="157" t="s">
        <v>41</v>
      </c>
      <c r="F313" s="157" t="s">
        <v>277</v>
      </c>
      <c r="G313" s="143">
        <f>I313+K313+M313</f>
        <v>179000</v>
      </c>
      <c r="H313" s="143"/>
      <c r="I313" s="150">
        <v>0</v>
      </c>
      <c r="J313" s="112"/>
      <c r="K313" s="143">
        <v>72000</v>
      </c>
      <c r="L313" s="143"/>
      <c r="M313" s="143">
        <f>179000-72000</f>
        <v>107000</v>
      </c>
      <c r="N313" s="112"/>
      <c r="O313" s="133" t="s">
        <v>397</v>
      </c>
      <c r="P313" s="112">
        <f>U313+AA313+AF313</f>
        <v>100000</v>
      </c>
      <c r="Q313" s="143"/>
      <c r="R313" s="145">
        <v>0</v>
      </c>
      <c r="S313" s="150"/>
      <c r="T313" s="133">
        <f>R313/1.21</f>
        <v>0</v>
      </c>
      <c r="U313" s="112">
        <v>42000</v>
      </c>
      <c r="V313" s="112"/>
      <c r="W313" s="112">
        <v>72000</v>
      </c>
      <c r="X313" s="112"/>
      <c r="Y313" s="112">
        <f>W313/1.21</f>
        <v>59504.13223140496</v>
      </c>
      <c r="Z313" s="112"/>
      <c r="AA313" s="112">
        <v>58000</v>
      </c>
      <c r="AB313" s="112"/>
      <c r="AC313" s="112">
        <f>179000-72000</f>
        <v>107000</v>
      </c>
      <c r="AD313" s="112"/>
      <c r="AE313" s="112">
        <f>AC313/1.21</f>
        <v>88429.7520661157</v>
      </c>
      <c r="AF313" s="112">
        <v>0</v>
      </c>
      <c r="AG313" s="112"/>
      <c r="AH313" s="157" t="s">
        <v>397</v>
      </c>
    </row>
    <row r="314" spans="1:34" ht="15">
      <c r="A314" s="106"/>
      <c r="C314" s="104"/>
      <c r="D314" s="133"/>
      <c r="E314" s="157"/>
      <c r="F314" s="157"/>
      <c r="G314" s="143"/>
      <c r="H314" s="143"/>
      <c r="I314" s="150"/>
      <c r="J314" s="112"/>
      <c r="K314" s="143"/>
      <c r="L314" s="143"/>
      <c r="M314" s="143"/>
      <c r="N314" s="112"/>
      <c r="O314" s="133"/>
      <c r="P314" s="112"/>
      <c r="Q314" s="143"/>
      <c r="R314" s="145"/>
      <c r="S314" s="150"/>
      <c r="T314" s="133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57"/>
    </row>
    <row r="315" spans="1:34" ht="15">
      <c r="A315" s="106" t="s">
        <v>376</v>
      </c>
      <c r="B315" s="105">
        <v>4</v>
      </c>
      <c r="C315" s="117" t="s">
        <v>299</v>
      </c>
      <c r="D315" s="155"/>
      <c r="E315" s="158"/>
      <c r="F315" s="158"/>
      <c r="G315" s="143"/>
      <c r="H315" s="143"/>
      <c r="I315" s="150"/>
      <c r="J315" s="112"/>
      <c r="K315" s="143"/>
      <c r="L315" s="143"/>
      <c r="M315" s="143"/>
      <c r="N315" s="112"/>
      <c r="O315" s="173"/>
      <c r="P315" s="143"/>
      <c r="Q315" s="143"/>
      <c r="R315" s="145"/>
      <c r="S315" s="150"/>
      <c r="T315" s="133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90"/>
    </row>
    <row r="316" spans="1:34" ht="15">
      <c r="A316" s="106"/>
      <c r="C316" s="117" t="s">
        <v>501</v>
      </c>
      <c r="D316" s="155"/>
      <c r="E316" s="158"/>
      <c r="F316" s="158"/>
      <c r="G316" s="143"/>
      <c r="H316" s="143"/>
      <c r="I316" s="150"/>
      <c r="J316" s="112"/>
      <c r="K316" s="143"/>
      <c r="L316" s="143"/>
      <c r="M316" s="143"/>
      <c r="N316" s="112"/>
      <c r="O316" s="173"/>
      <c r="P316" s="143"/>
      <c r="Q316" s="143"/>
      <c r="R316" s="145"/>
      <c r="S316" s="150"/>
      <c r="T316" s="133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90"/>
    </row>
    <row r="317" spans="1:34" ht="15">
      <c r="A317" s="106"/>
      <c r="C317" s="117" t="s">
        <v>337</v>
      </c>
      <c r="D317" s="155"/>
      <c r="E317" s="158" t="s">
        <v>247</v>
      </c>
      <c r="F317" s="158" t="s">
        <v>248</v>
      </c>
      <c r="G317" s="124">
        <f>I317+K317+M317</f>
        <v>684000</v>
      </c>
      <c r="H317" s="143"/>
      <c r="I317" s="150">
        <v>0</v>
      </c>
      <c r="J317" s="112"/>
      <c r="K317" s="143">
        <v>74000</v>
      </c>
      <c r="L317" s="143"/>
      <c r="M317" s="143">
        <v>610000</v>
      </c>
      <c r="N317" s="112"/>
      <c r="O317" s="133" t="s">
        <v>397</v>
      </c>
      <c r="P317" s="112">
        <f>U317+AA317+AF317</f>
        <v>655000</v>
      </c>
      <c r="Q317" s="143"/>
      <c r="R317" s="145">
        <v>0</v>
      </c>
      <c r="S317" s="150"/>
      <c r="T317" s="133">
        <f>R317/1.21</f>
        <v>0</v>
      </c>
      <c r="U317" s="112">
        <f>CEILING(T317,100)</f>
        <v>0</v>
      </c>
      <c r="V317" s="112"/>
      <c r="W317" s="112">
        <v>74000</v>
      </c>
      <c r="X317" s="112"/>
      <c r="Y317" s="112">
        <f>W317/1.21</f>
        <v>61157.02479338843</v>
      </c>
      <c r="Z317" s="112"/>
      <c r="AA317" s="112">
        <v>71000</v>
      </c>
      <c r="AB317" s="112"/>
      <c r="AC317" s="112">
        <v>610000</v>
      </c>
      <c r="AD317" s="112"/>
      <c r="AE317" s="112">
        <f>AC317/1.21</f>
        <v>504132.2314049587</v>
      </c>
      <c r="AF317" s="112">
        <v>584000</v>
      </c>
      <c r="AG317" s="112"/>
      <c r="AH317" s="157" t="s">
        <v>522</v>
      </c>
    </row>
    <row r="318" spans="1:34" ht="15">
      <c r="A318" s="106"/>
      <c r="C318" s="117"/>
      <c r="D318" s="155"/>
      <c r="E318" s="158"/>
      <c r="F318" s="158"/>
      <c r="G318" s="124"/>
      <c r="H318" s="143"/>
      <c r="I318" s="150"/>
      <c r="J318" s="112"/>
      <c r="K318" s="143"/>
      <c r="L318" s="143"/>
      <c r="M318" s="143"/>
      <c r="N318" s="112"/>
      <c r="O318" s="133"/>
      <c r="P318" s="112"/>
      <c r="Q318" s="143"/>
      <c r="R318" s="145"/>
      <c r="S318" s="150"/>
      <c r="T318" s="133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57"/>
    </row>
    <row r="319" spans="1:34" ht="15">
      <c r="A319" s="106" t="s">
        <v>378</v>
      </c>
      <c r="B319" s="105">
        <v>4</v>
      </c>
      <c r="C319" s="117" t="s">
        <v>300</v>
      </c>
      <c r="D319" s="155"/>
      <c r="E319" s="158"/>
      <c r="F319" s="158"/>
      <c r="G319" s="150"/>
      <c r="H319" s="143"/>
      <c r="I319" s="150"/>
      <c r="J319" s="112"/>
      <c r="K319" s="143"/>
      <c r="L319" s="143"/>
      <c r="M319" s="143"/>
      <c r="N319" s="112"/>
      <c r="O319" s="173"/>
      <c r="P319" s="124"/>
      <c r="Q319" s="143"/>
      <c r="R319" s="145"/>
      <c r="S319" s="150"/>
      <c r="T319" s="133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90"/>
    </row>
    <row r="320" spans="1:34" ht="15">
      <c r="A320" s="106"/>
      <c r="C320" s="117" t="s">
        <v>504</v>
      </c>
      <c r="D320" s="155"/>
      <c r="E320" s="158"/>
      <c r="F320" s="158"/>
      <c r="G320" s="150"/>
      <c r="H320" s="143"/>
      <c r="I320" s="150"/>
      <c r="J320" s="112"/>
      <c r="K320" s="143"/>
      <c r="L320" s="143"/>
      <c r="M320" s="143"/>
      <c r="N320" s="112"/>
      <c r="O320" s="173"/>
      <c r="P320" s="124"/>
      <c r="Q320" s="143"/>
      <c r="R320" s="145"/>
      <c r="S320" s="150"/>
      <c r="T320" s="133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90"/>
    </row>
    <row r="321" spans="1:34" ht="15">
      <c r="A321" s="106"/>
      <c r="C321" s="117" t="s">
        <v>608</v>
      </c>
      <c r="D321" s="155"/>
      <c r="E321" s="158" t="s">
        <v>252</v>
      </c>
      <c r="F321" s="158" t="s">
        <v>251</v>
      </c>
      <c r="G321" s="143">
        <f>I321+K321+M321</f>
        <v>218000</v>
      </c>
      <c r="H321" s="143"/>
      <c r="I321" s="150">
        <v>0</v>
      </c>
      <c r="J321" s="112"/>
      <c r="K321" s="143">
        <v>88000</v>
      </c>
      <c r="L321" s="143"/>
      <c r="M321" s="143">
        <v>130000</v>
      </c>
      <c r="N321" s="112"/>
      <c r="O321" s="133" t="s">
        <v>397</v>
      </c>
      <c r="P321" s="112">
        <f>U321+AA321+AF321</f>
        <v>100000</v>
      </c>
      <c r="Q321" s="143"/>
      <c r="R321" s="145">
        <v>0</v>
      </c>
      <c r="S321" s="150"/>
      <c r="T321" s="133">
        <f>R321/1.21</f>
        <v>0</v>
      </c>
      <c r="U321" s="112">
        <v>10000</v>
      </c>
      <c r="V321" s="112"/>
      <c r="W321" s="112">
        <v>88000</v>
      </c>
      <c r="X321" s="112"/>
      <c r="Y321" s="112">
        <f>W321/1.21</f>
        <v>72727.27272727274</v>
      </c>
      <c r="Z321" s="112"/>
      <c r="AA321" s="112">
        <v>90000</v>
      </c>
      <c r="AB321" s="112"/>
      <c r="AC321" s="112">
        <v>130000</v>
      </c>
      <c r="AD321" s="112"/>
      <c r="AE321" s="112">
        <f>AC321/1.21</f>
        <v>107438.01652892563</v>
      </c>
      <c r="AF321" s="112">
        <v>0</v>
      </c>
      <c r="AG321" s="112"/>
      <c r="AH321" s="157" t="s">
        <v>397</v>
      </c>
    </row>
    <row r="322" spans="1:34" ht="15">
      <c r="A322" s="106"/>
      <c r="C322" s="117"/>
      <c r="D322" s="155"/>
      <c r="E322" s="158"/>
      <c r="F322" s="158"/>
      <c r="G322" s="143"/>
      <c r="H322" s="143"/>
      <c r="I322" s="150"/>
      <c r="J322" s="112"/>
      <c r="K322" s="143"/>
      <c r="L322" s="143"/>
      <c r="M322" s="143"/>
      <c r="N322" s="112"/>
      <c r="O322" s="133"/>
      <c r="P322" s="112"/>
      <c r="Q322" s="143"/>
      <c r="R322" s="145"/>
      <c r="S322" s="150"/>
      <c r="T322" s="133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57"/>
    </row>
    <row r="323" spans="1:34" ht="15">
      <c r="A323" s="118" t="s">
        <v>514</v>
      </c>
      <c r="B323" s="119">
        <v>4</v>
      </c>
      <c r="C323" s="117" t="s">
        <v>452</v>
      </c>
      <c r="D323" s="155"/>
      <c r="E323" s="151"/>
      <c r="F323" s="151"/>
      <c r="G323" s="125"/>
      <c r="H323" s="127"/>
      <c r="I323" s="150"/>
      <c r="J323" s="127"/>
      <c r="K323" s="143"/>
      <c r="L323" s="127"/>
      <c r="M323" s="125"/>
      <c r="N323" s="127"/>
      <c r="O323" s="125"/>
      <c r="P323" s="125"/>
      <c r="Q323" s="127"/>
      <c r="R323" s="145"/>
      <c r="S323" s="150"/>
      <c r="T323" s="133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27"/>
      <c r="AH323" s="128"/>
    </row>
    <row r="324" spans="1:34" ht="15">
      <c r="A324" s="118"/>
      <c r="B324" s="119"/>
      <c r="C324" s="117" t="s">
        <v>503</v>
      </c>
      <c r="D324" s="155"/>
      <c r="E324" s="157" t="s">
        <v>40</v>
      </c>
      <c r="F324" s="151" t="s">
        <v>45</v>
      </c>
      <c r="G324" s="124">
        <f>I324+K324+M324</f>
        <v>480000</v>
      </c>
      <c r="H324" s="127"/>
      <c r="I324" s="150">
        <v>0</v>
      </c>
      <c r="J324" s="127"/>
      <c r="K324" s="143">
        <v>300000</v>
      </c>
      <c r="L324" s="127"/>
      <c r="M324" s="124">
        <v>180000</v>
      </c>
      <c r="N324" s="127"/>
      <c r="O324" s="133" t="s">
        <v>397</v>
      </c>
      <c r="P324" s="127">
        <f>U324+AA324+AF324</f>
        <v>175000</v>
      </c>
      <c r="Q324" s="127"/>
      <c r="R324" s="145">
        <v>0</v>
      </c>
      <c r="S324" s="150"/>
      <c r="T324" s="133">
        <f>R324/1.21</f>
        <v>0</v>
      </c>
      <c r="U324" s="112">
        <f>CEILING(T324,100)</f>
        <v>0</v>
      </c>
      <c r="V324" s="112"/>
      <c r="W324" s="112">
        <v>300000</v>
      </c>
      <c r="X324" s="112"/>
      <c r="Y324" s="112">
        <f>W324/1.21</f>
        <v>247933.88429752068</v>
      </c>
      <c r="Z324" s="112"/>
      <c r="AA324" s="112">
        <v>175000</v>
      </c>
      <c r="AB324" s="112"/>
      <c r="AC324" s="112">
        <v>180000</v>
      </c>
      <c r="AD324" s="112"/>
      <c r="AE324" s="112">
        <f>AC324/1.21</f>
        <v>148760.3305785124</v>
      </c>
      <c r="AF324" s="112">
        <v>0</v>
      </c>
      <c r="AG324" s="127"/>
      <c r="AH324" s="157">
        <v>2005</v>
      </c>
    </row>
    <row r="325" spans="1:34" ht="15">
      <c r="A325" s="118"/>
      <c r="B325" s="119"/>
      <c r="C325" s="117"/>
      <c r="D325" s="155"/>
      <c r="E325" s="157"/>
      <c r="F325" s="151"/>
      <c r="G325" s="124"/>
      <c r="H325" s="127"/>
      <c r="I325" s="150"/>
      <c r="J325" s="127"/>
      <c r="K325" s="143"/>
      <c r="L325" s="127"/>
      <c r="M325" s="124"/>
      <c r="N325" s="127"/>
      <c r="O325" s="133"/>
      <c r="P325" s="127"/>
      <c r="Q325" s="127"/>
      <c r="R325" s="145"/>
      <c r="S325" s="150"/>
      <c r="T325" s="133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27"/>
      <c r="AH325" s="157"/>
    </row>
    <row r="326" spans="1:34" ht="15">
      <c r="A326" s="118" t="s">
        <v>515</v>
      </c>
      <c r="B326" s="119">
        <v>4</v>
      </c>
      <c r="C326" s="117" t="s">
        <v>454</v>
      </c>
      <c r="D326" s="155"/>
      <c r="E326" s="157"/>
      <c r="F326" s="151"/>
      <c r="G326" s="125"/>
      <c r="H326" s="127"/>
      <c r="I326" s="150"/>
      <c r="J326" s="127"/>
      <c r="K326" s="143"/>
      <c r="L326" s="127"/>
      <c r="M326" s="125"/>
      <c r="N326" s="127"/>
      <c r="O326" s="133"/>
      <c r="P326" s="125"/>
      <c r="Q326" s="127"/>
      <c r="R326" s="145"/>
      <c r="S326" s="150"/>
      <c r="T326" s="133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27"/>
      <c r="AH326" s="157"/>
    </row>
    <row r="327" spans="1:34" ht="15">
      <c r="A327" s="118"/>
      <c r="B327" s="119"/>
      <c r="C327" s="117" t="s">
        <v>724</v>
      </c>
      <c r="D327" s="155"/>
      <c r="E327" s="157" t="s">
        <v>41</v>
      </c>
      <c r="F327" s="151" t="s">
        <v>35</v>
      </c>
      <c r="G327" s="124">
        <f>I327+K327+M327</f>
        <v>780000</v>
      </c>
      <c r="H327" s="127"/>
      <c r="I327" s="150">
        <v>0</v>
      </c>
      <c r="J327" s="127"/>
      <c r="K327" s="143">
        <v>100000</v>
      </c>
      <c r="L327" s="127"/>
      <c r="M327" s="124">
        <v>680000</v>
      </c>
      <c r="N327" s="127"/>
      <c r="O327" s="133" t="s">
        <v>397</v>
      </c>
      <c r="P327" s="127">
        <f>U327+AA327+AF327</f>
        <v>747000</v>
      </c>
      <c r="Q327" s="127"/>
      <c r="R327" s="145">
        <v>0</v>
      </c>
      <c r="S327" s="150"/>
      <c r="T327" s="133">
        <f>R327/1.21</f>
        <v>0</v>
      </c>
      <c r="U327" s="112">
        <f>CEILING(T327,100)</f>
        <v>0</v>
      </c>
      <c r="V327" s="112"/>
      <c r="W327" s="112">
        <v>100000</v>
      </c>
      <c r="X327" s="112"/>
      <c r="Y327" s="112">
        <f>W327/1.21</f>
        <v>82644.62809917355</v>
      </c>
      <c r="Z327" s="112"/>
      <c r="AA327" s="112">
        <v>96000</v>
      </c>
      <c r="AB327" s="112"/>
      <c r="AC327" s="112">
        <v>680000</v>
      </c>
      <c r="AD327" s="112"/>
      <c r="AE327" s="112">
        <f>AC327/1.21</f>
        <v>561983.4710743802</v>
      </c>
      <c r="AF327" s="112">
        <v>651000</v>
      </c>
      <c r="AG327" s="127"/>
      <c r="AH327" s="157" t="s">
        <v>522</v>
      </c>
    </row>
    <row r="328" spans="1:34" ht="15">
      <c r="A328" s="118"/>
      <c r="B328" s="119"/>
      <c r="C328" s="117"/>
      <c r="D328" s="155"/>
      <c r="E328" s="157"/>
      <c r="F328" s="151"/>
      <c r="G328" s="124"/>
      <c r="H328" s="127"/>
      <c r="I328" s="150"/>
      <c r="J328" s="127"/>
      <c r="K328" s="143"/>
      <c r="L328" s="127"/>
      <c r="M328" s="124"/>
      <c r="N328" s="127"/>
      <c r="O328" s="133"/>
      <c r="P328" s="127"/>
      <c r="Q328" s="127"/>
      <c r="R328" s="145"/>
      <c r="S328" s="150"/>
      <c r="T328" s="133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27"/>
      <c r="AH328" s="157"/>
    </row>
    <row r="329" spans="1:34" ht="15">
      <c r="A329" s="118" t="s">
        <v>516</v>
      </c>
      <c r="B329" s="119">
        <v>4</v>
      </c>
      <c r="C329" s="117" t="s">
        <v>454</v>
      </c>
      <c r="D329" s="155"/>
      <c r="E329" s="157"/>
      <c r="F329" s="151"/>
      <c r="G329" s="125"/>
      <c r="H329" s="127"/>
      <c r="I329" s="150"/>
      <c r="J329" s="127"/>
      <c r="K329" s="143"/>
      <c r="L329" s="127"/>
      <c r="M329" s="125"/>
      <c r="N329" s="127"/>
      <c r="O329" s="133"/>
      <c r="P329" s="125"/>
      <c r="Q329" s="127"/>
      <c r="R329" s="145"/>
      <c r="S329" s="150"/>
      <c r="T329" s="133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27"/>
      <c r="AH329" s="157"/>
    </row>
    <row r="330" spans="1:34" ht="15">
      <c r="A330" s="118"/>
      <c r="B330" s="119"/>
      <c r="C330" s="117" t="s">
        <v>461</v>
      </c>
      <c r="D330" s="155"/>
      <c r="E330" s="157" t="s">
        <v>469</v>
      </c>
      <c r="F330" s="151" t="s">
        <v>462</v>
      </c>
      <c r="G330" s="124">
        <f>I330+K330+M330</f>
        <v>1100000</v>
      </c>
      <c r="H330" s="127"/>
      <c r="I330" s="150">
        <v>0</v>
      </c>
      <c r="J330" s="127"/>
      <c r="K330" s="143">
        <v>100000</v>
      </c>
      <c r="L330" s="127"/>
      <c r="M330" s="124">
        <v>1000000</v>
      </c>
      <c r="N330" s="127"/>
      <c r="O330" s="133" t="s">
        <v>397</v>
      </c>
      <c r="P330" s="127">
        <f>U330+AA330+AF330</f>
        <v>746000</v>
      </c>
      <c r="Q330" s="127"/>
      <c r="R330" s="145">
        <v>0</v>
      </c>
      <c r="S330" s="150"/>
      <c r="T330" s="133">
        <f>R330/1.21</f>
        <v>0</v>
      </c>
      <c r="U330" s="112">
        <f>CEILING(T330,100)</f>
        <v>0</v>
      </c>
      <c r="V330" s="112"/>
      <c r="W330" s="112">
        <v>100000</v>
      </c>
      <c r="X330" s="112"/>
      <c r="Y330" s="112">
        <f>W330/1.21</f>
        <v>82644.62809917355</v>
      </c>
      <c r="Z330" s="112"/>
      <c r="AA330" s="112">
        <v>96000</v>
      </c>
      <c r="AB330" s="112"/>
      <c r="AC330" s="112">
        <v>1000000</v>
      </c>
      <c r="AD330" s="112"/>
      <c r="AE330" s="112">
        <f>AC330/1.21</f>
        <v>826446.2809917355</v>
      </c>
      <c r="AF330" s="112">
        <v>650000</v>
      </c>
      <c r="AG330" s="127"/>
      <c r="AH330" s="157" t="s">
        <v>522</v>
      </c>
    </row>
    <row r="331" spans="1:34" ht="15">
      <c r="A331" s="118"/>
      <c r="B331" s="119"/>
      <c r="C331" s="117"/>
      <c r="D331" s="155"/>
      <c r="E331" s="157"/>
      <c r="F331" s="151"/>
      <c r="G331" s="124"/>
      <c r="H331" s="127"/>
      <c r="I331" s="150"/>
      <c r="J331" s="127"/>
      <c r="K331" s="143"/>
      <c r="L331" s="127"/>
      <c r="M331" s="124"/>
      <c r="N331" s="127"/>
      <c r="O331" s="133"/>
      <c r="P331" s="127"/>
      <c r="Q331" s="127"/>
      <c r="R331" s="145"/>
      <c r="S331" s="150"/>
      <c r="T331" s="133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27"/>
      <c r="AH331" s="157"/>
    </row>
    <row r="332" spans="1:34" ht="15">
      <c r="A332" s="118" t="s">
        <v>517</v>
      </c>
      <c r="B332" s="119">
        <v>4</v>
      </c>
      <c r="C332" s="117" t="s">
        <v>505</v>
      </c>
      <c r="D332" s="155"/>
      <c r="E332" s="157"/>
      <c r="F332" s="151"/>
      <c r="G332" s="125"/>
      <c r="H332" s="127"/>
      <c r="I332" s="150"/>
      <c r="J332" s="127"/>
      <c r="K332" s="143"/>
      <c r="L332" s="127"/>
      <c r="M332" s="125"/>
      <c r="N332" s="127"/>
      <c r="O332" s="157"/>
      <c r="P332" s="125"/>
      <c r="Q332" s="127"/>
      <c r="R332" s="145"/>
      <c r="S332" s="150"/>
      <c r="T332" s="133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27"/>
      <c r="AH332" s="157"/>
    </row>
    <row r="333" spans="1:34" ht="15">
      <c r="A333" s="118"/>
      <c r="B333" s="119"/>
      <c r="C333" s="117" t="s">
        <v>463</v>
      </c>
      <c r="D333" s="155"/>
      <c r="E333" s="157" t="s">
        <v>252</v>
      </c>
      <c r="F333" s="151" t="s">
        <v>251</v>
      </c>
      <c r="G333" s="124">
        <f>I333+K333+M333</f>
        <v>126000</v>
      </c>
      <c r="H333" s="127"/>
      <c r="I333" s="150">
        <v>0</v>
      </c>
      <c r="J333" s="127"/>
      <c r="K333" s="143">
        <v>126000</v>
      </c>
      <c r="L333" s="127"/>
      <c r="M333" s="124">
        <v>0</v>
      </c>
      <c r="N333" s="127"/>
      <c r="O333" s="157">
        <v>2004</v>
      </c>
      <c r="P333" s="127">
        <f>U333+AA333+AF333</f>
        <v>91000</v>
      </c>
      <c r="Q333" s="127"/>
      <c r="R333" s="145">
        <v>0</v>
      </c>
      <c r="S333" s="150"/>
      <c r="T333" s="133">
        <f>R333/1.21</f>
        <v>0</v>
      </c>
      <c r="U333" s="112">
        <f>CEILING(T333,100)</f>
        <v>0</v>
      </c>
      <c r="V333" s="112"/>
      <c r="W333" s="112">
        <v>126000</v>
      </c>
      <c r="X333" s="112"/>
      <c r="Y333" s="112">
        <f>W333/1.21</f>
        <v>104132.23140495869</v>
      </c>
      <c r="Z333" s="112"/>
      <c r="AA333" s="112">
        <v>91000</v>
      </c>
      <c r="AB333" s="112"/>
      <c r="AC333" s="112">
        <v>0</v>
      </c>
      <c r="AD333" s="112"/>
      <c r="AE333" s="112">
        <f>AC333/1.21</f>
        <v>0</v>
      </c>
      <c r="AF333" s="112">
        <v>0</v>
      </c>
      <c r="AG333" s="127"/>
      <c r="AH333" s="157">
        <v>2005</v>
      </c>
    </row>
    <row r="334" spans="1:34" ht="15">
      <c r="A334" s="118"/>
      <c r="B334" s="119"/>
      <c r="C334" s="117"/>
      <c r="D334" s="155"/>
      <c r="E334" s="157"/>
      <c r="F334" s="151"/>
      <c r="G334" s="124"/>
      <c r="H334" s="127"/>
      <c r="I334" s="150"/>
      <c r="J334" s="127"/>
      <c r="K334" s="143"/>
      <c r="L334" s="127"/>
      <c r="M334" s="124"/>
      <c r="N334" s="127"/>
      <c r="O334" s="157"/>
      <c r="P334" s="127"/>
      <c r="Q334" s="127"/>
      <c r="R334" s="145"/>
      <c r="S334" s="150"/>
      <c r="T334" s="133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27"/>
      <c r="AH334" s="157"/>
    </row>
    <row r="335" spans="1:34" ht="15">
      <c r="A335" s="118" t="s">
        <v>518</v>
      </c>
      <c r="B335" s="119">
        <v>4</v>
      </c>
      <c r="C335" s="117" t="s">
        <v>464</v>
      </c>
      <c r="D335" s="155"/>
      <c r="E335" s="157"/>
      <c r="F335" s="151"/>
      <c r="G335" s="125"/>
      <c r="H335" s="127"/>
      <c r="I335" s="150"/>
      <c r="J335" s="127"/>
      <c r="K335" s="143"/>
      <c r="L335" s="127"/>
      <c r="M335" s="125"/>
      <c r="N335" s="127"/>
      <c r="O335" s="157"/>
      <c r="P335" s="125"/>
      <c r="Q335" s="127"/>
      <c r="R335" s="145"/>
      <c r="S335" s="150"/>
      <c r="T335" s="133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27"/>
      <c r="AH335" s="157"/>
    </row>
    <row r="336" spans="1:34" ht="15">
      <c r="A336" s="118"/>
      <c r="B336" s="119"/>
      <c r="C336" s="117" t="s">
        <v>465</v>
      </c>
      <c r="D336" s="155"/>
      <c r="E336" s="157" t="s">
        <v>30</v>
      </c>
      <c r="F336" s="151" t="s">
        <v>30</v>
      </c>
      <c r="G336" s="124">
        <f>I336+K336+M336</f>
        <v>1200000</v>
      </c>
      <c r="H336" s="127"/>
      <c r="I336" s="150">
        <v>0</v>
      </c>
      <c r="J336" s="127"/>
      <c r="K336" s="143">
        <v>1000000</v>
      </c>
      <c r="L336" s="127"/>
      <c r="M336" s="124">
        <v>200000</v>
      </c>
      <c r="N336" s="127"/>
      <c r="O336" s="133" t="s">
        <v>397</v>
      </c>
      <c r="P336" s="127">
        <f>U336+AA336+AF336</f>
        <v>841000</v>
      </c>
      <c r="Q336" s="127"/>
      <c r="R336" s="145">
        <v>0</v>
      </c>
      <c r="S336" s="150"/>
      <c r="T336" s="133">
        <f>R336/1.21</f>
        <v>0</v>
      </c>
      <c r="U336" s="112">
        <v>166000</v>
      </c>
      <c r="V336" s="112"/>
      <c r="W336" s="112">
        <v>1000000</v>
      </c>
      <c r="X336" s="112"/>
      <c r="Y336" s="112">
        <f>W336/1.21</f>
        <v>826446.2809917355</v>
      </c>
      <c r="Z336" s="112"/>
      <c r="AA336" s="112">
        <v>675000</v>
      </c>
      <c r="AB336" s="112"/>
      <c r="AC336" s="112">
        <v>200000</v>
      </c>
      <c r="AD336" s="112"/>
      <c r="AE336" s="112">
        <f>AC336/1.21</f>
        <v>165289.2561983471</v>
      </c>
      <c r="AF336" s="112">
        <v>0</v>
      </c>
      <c r="AG336" s="127"/>
      <c r="AH336" s="157" t="s">
        <v>397</v>
      </c>
    </row>
    <row r="337" spans="1:34" ht="15">
      <c r="A337" s="118"/>
      <c r="B337" s="119"/>
      <c r="C337" s="117"/>
      <c r="D337" s="155"/>
      <c r="E337" s="157"/>
      <c r="F337" s="151"/>
      <c r="G337" s="124"/>
      <c r="H337" s="127"/>
      <c r="I337" s="150"/>
      <c r="J337" s="127"/>
      <c r="K337" s="143"/>
      <c r="L337" s="127"/>
      <c r="M337" s="124"/>
      <c r="N337" s="127"/>
      <c r="O337" s="133"/>
      <c r="P337" s="127"/>
      <c r="Q337" s="127"/>
      <c r="R337" s="145"/>
      <c r="S337" s="150"/>
      <c r="T337" s="133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27"/>
      <c r="AH337" s="157"/>
    </row>
    <row r="338" spans="1:34" ht="15">
      <c r="A338" s="118" t="s">
        <v>519</v>
      </c>
      <c r="B338" s="119">
        <v>4</v>
      </c>
      <c r="C338" s="117" t="s">
        <v>466</v>
      </c>
      <c r="D338" s="155"/>
      <c r="E338" s="157"/>
      <c r="F338" s="151"/>
      <c r="G338" s="125"/>
      <c r="H338" s="127"/>
      <c r="I338" s="150"/>
      <c r="J338" s="127"/>
      <c r="K338" s="143"/>
      <c r="L338" s="127"/>
      <c r="M338" s="125"/>
      <c r="N338" s="127"/>
      <c r="O338" s="125"/>
      <c r="P338" s="125"/>
      <c r="Q338" s="127"/>
      <c r="R338" s="145"/>
      <c r="S338" s="150"/>
      <c r="T338" s="133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27"/>
      <c r="AH338" s="128"/>
    </row>
    <row r="339" spans="1:34" ht="15">
      <c r="A339" s="118"/>
      <c r="B339" s="119"/>
      <c r="C339" s="117" t="s">
        <v>467</v>
      </c>
      <c r="D339" s="155"/>
      <c r="E339" s="157" t="s">
        <v>469</v>
      </c>
      <c r="F339" s="151" t="s">
        <v>468</v>
      </c>
      <c r="G339" s="124">
        <f>I339+K339+M339</f>
        <v>2460000</v>
      </c>
      <c r="H339" s="127"/>
      <c r="I339" s="150">
        <v>0</v>
      </c>
      <c r="J339" s="127"/>
      <c r="K339" s="143">
        <v>350000</v>
      </c>
      <c r="L339" s="127"/>
      <c r="M339" s="124">
        <v>2110000</v>
      </c>
      <c r="N339" s="127"/>
      <c r="O339" s="172" t="s">
        <v>397</v>
      </c>
      <c r="P339" s="127">
        <f>U339+AA339+AF339</f>
        <v>750000</v>
      </c>
      <c r="Q339" s="127"/>
      <c r="R339" s="145">
        <v>0</v>
      </c>
      <c r="S339" s="150"/>
      <c r="T339" s="133">
        <f>R339/1.21</f>
        <v>0</v>
      </c>
      <c r="U339" s="112">
        <f>CEILING(T339,100)</f>
        <v>0</v>
      </c>
      <c r="V339" s="112"/>
      <c r="W339" s="112">
        <v>350000</v>
      </c>
      <c r="X339" s="112"/>
      <c r="Y339" s="112">
        <f>W339/1.21</f>
        <v>289256.19834710745</v>
      </c>
      <c r="Z339" s="112"/>
      <c r="AA339" s="112">
        <v>150000</v>
      </c>
      <c r="AB339" s="112"/>
      <c r="AC339" s="112">
        <v>2110000</v>
      </c>
      <c r="AD339" s="112"/>
      <c r="AE339" s="112">
        <f>AC339/1.21</f>
        <v>1743801.652892562</v>
      </c>
      <c r="AF339" s="112">
        <v>600000</v>
      </c>
      <c r="AG339" s="127"/>
      <c r="AH339" s="172" t="s">
        <v>522</v>
      </c>
    </row>
    <row r="340" spans="1:34" ht="15">
      <c r="A340" s="118"/>
      <c r="B340" s="119"/>
      <c r="C340" s="117"/>
      <c r="D340" s="155"/>
      <c r="E340" s="157"/>
      <c r="F340" s="151"/>
      <c r="G340" s="124"/>
      <c r="H340" s="127"/>
      <c r="I340" s="150"/>
      <c r="J340" s="127"/>
      <c r="K340" s="143"/>
      <c r="L340" s="127"/>
      <c r="M340" s="124"/>
      <c r="N340" s="127"/>
      <c r="O340" s="172"/>
      <c r="P340" s="127"/>
      <c r="Q340" s="127"/>
      <c r="R340" s="145"/>
      <c r="S340" s="150"/>
      <c r="T340" s="133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27"/>
      <c r="AH340" s="172"/>
    </row>
    <row r="341" spans="1:34" ht="15">
      <c r="A341" s="118" t="s">
        <v>520</v>
      </c>
      <c r="B341" s="119">
        <v>4</v>
      </c>
      <c r="C341" s="117" t="s">
        <v>472</v>
      </c>
      <c r="D341" s="155"/>
      <c r="E341" s="157"/>
      <c r="F341" s="151"/>
      <c r="G341" s="151"/>
      <c r="H341" s="155"/>
      <c r="I341" s="150"/>
      <c r="J341" s="155"/>
      <c r="K341" s="143"/>
      <c r="L341" s="155"/>
      <c r="M341" s="151"/>
      <c r="N341" s="155"/>
      <c r="O341" s="174"/>
      <c r="P341" s="125"/>
      <c r="Q341" s="155"/>
      <c r="R341" s="145"/>
      <c r="S341" s="150"/>
      <c r="T341" s="133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55"/>
      <c r="AH341" s="191"/>
    </row>
    <row r="342" spans="1:34" ht="15">
      <c r="A342" s="118"/>
      <c r="B342" s="119"/>
      <c r="C342" s="117" t="s">
        <v>473</v>
      </c>
      <c r="D342" s="155"/>
      <c r="E342" s="157" t="s">
        <v>456</v>
      </c>
      <c r="F342" s="151" t="s">
        <v>474</v>
      </c>
      <c r="G342" s="124">
        <f>I342+K342+M342</f>
        <v>250000</v>
      </c>
      <c r="H342" s="155"/>
      <c r="I342" s="150">
        <v>0</v>
      </c>
      <c r="J342" s="155"/>
      <c r="K342" s="143">
        <v>250000</v>
      </c>
      <c r="L342" s="155"/>
      <c r="M342" s="150">
        <v>0</v>
      </c>
      <c r="N342" s="155"/>
      <c r="O342" s="157">
        <v>2004</v>
      </c>
      <c r="P342" s="127">
        <f>U342+AA342+AF342</f>
        <v>207000</v>
      </c>
      <c r="Q342" s="155"/>
      <c r="R342" s="145">
        <v>0</v>
      </c>
      <c r="S342" s="150"/>
      <c r="T342" s="133">
        <f>R342/1.21</f>
        <v>0</v>
      </c>
      <c r="U342" s="112">
        <v>42000</v>
      </c>
      <c r="V342" s="112"/>
      <c r="W342" s="112">
        <v>250000</v>
      </c>
      <c r="X342" s="112"/>
      <c r="Y342" s="112">
        <f>W342/1.21</f>
        <v>206611.57024793388</v>
      </c>
      <c r="Z342" s="112"/>
      <c r="AA342" s="112">
        <v>165000</v>
      </c>
      <c r="AB342" s="112"/>
      <c r="AC342" s="112">
        <v>0</v>
      </c>
      <c r="AD342" s="112"/>
      <c r="AE342" s="112">
        <f>AC342/1.21</f>
        <v>0</v>
      </c>
      <c r="AF342" s="112">
        <v>0</v>
      </c>
      <c r="AG342" s="155"/>
      <c r="AH342" s="157" t="s">
        <v>397</v>
      </c>
    </row>
    <row r="343" spans="1:34" ht="15">
      <c r="A343" s="118"/>
      <c r="B343" s="119"/>
      <c r="C343" s="117"/>
      <c r="D343" s="155"/>
      <c r="E343" s="157"/>
      <c r="F343" s="151"/>
      <c r="G343" s="124"/>
      <c r="H343" s="155"/>
      <c r="I343" s="150"/>
      <c r="J343" s="155"/>
      <c r="K343" s="143"/>
      <c r="L343" s="155"/>
      <c r="M343" s="150"/>
      <c r="N343" s="155"/>
      <c r="O343" s="157"/>
      <c r="P343" s="127"/>
      <c r="Q343" s="155"/>
      <c r="R343" s="145"/>
      <c r="S343" s="150"/>
      <c r="T343" s="133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55"/>
      <c r="AH343" s="157"/>
    </row>
    <row r="344" spans="1:34" ht="15">
      <c r="A344" s="118" t="s">
        <v>617</v>
      </c>
      <c r="B344" s="119">
        <v>4</v>
      </c>
      <c r="C344" s="117" t="s">
        <v>618</v>
      </c>
      <c r="D344" s="155"/>
      <c r="E344" s="157"/>
      <c r="F344" s="151"/>
      <c r="G344" s="151"/>
      <c r="H344" s="155"/>
      <c r="I344" s="150"/>
      <c r="J344" s="155"/>
      <c r="K344" s="143"/>
      <c r="L344" s="155"/>
      <c r="M344" s="151"/>
      <c r="N344" s="155"/>
      <c r="O344" s="157"/>
      <c r="P344" s="125"/>
      <c r="Q344" s="155"/>
      <c r="R344" s="145"/>
      <c r="S344" s="150"/>
      <c r="T344" s="133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55"/>
      <c r="AH344" s="157"/>
    </row>
    <row r="345" spans="1:34" ht="15">
      <c r="A345" s="118"/>
      <c r="B345" s="119"/>
      <c r="C345" s="117" t="s">
        <v>619</v>
      </c>
      <c r="D345" s="155"/>
      <c r="E345" s="157" t="s">
        <v>65</v>
      </c>
      <c r="F345" s="151" t="s">
        <v>550</v>
      </c>
      <c r="G345" s="151"/>
      <c r="H345" s="155"/>
      <c r="I345" s="150"/>
      <c r="J345" s="155"/>
      <c r="K345" s="143"/>
      <c r="L345" s="155"/>
      <c r="M345" s="151"/>
      <c r="N345" s="155"/>
      <c r="O345" s="157"/>
      <c r="P345" s="127">
        <f>U345+AA345+AF345</f>
        <v>1025000</v>
      </c>
      <c r="Q345" s="155"/>
      <c r="R345" s="145"/>
      <c r="S345" s="150"/>
      <c r="T345" s="133"/>
      <c r="U345" s="112">
        <v>0</v>
      </c>
      <c r="V345" s="112"/>
      <c r="W345" s="112"/>
      <c r="X345" s="112"/>
      <c r="Y345" s="112"/>
      <c r="Z345" s="112"/>
      <c r="AA345" s="112">
        <v>103000</v>
      </c>
      <c r="AB345" s="112"/>
      <c r="AC345" s="112"/>
      <c r="AD345" s="112"/>
      <c r="AE345" s="112"/>
      <c r="AF345" s="112">
        <v>922000</v>
      </c>
      <c r="AG345" s="155"/>
      <c r="AH345" s="157" t="s">
        <v>563</v>
      </c>
    </row>
    <row r="346" spans="1:34" ht="15">
      <c r="A346" s="118"/>
      <c r="B346" s="119"/>
      <c r="C346" s="117"/>
      <c r="D346" s="155"/>
      <c r="E346" s="157"/>
      <c r="F346" s="151"/>
      <c r="G346" s="151"/>
      <c r="H346" s="155"/>
      <c r="I346" s="150"/>
      <c r="J346" s="155"/>
      <c r="K346" s="143"/>
      <c r="L346" s="155"/>
      <c r="M346" s="151"/>
      <c r="N346" s="155"/>
      <c r="O346" s="157"/>
      <c r="P346" s="127"/>
      <c r="Q346" s="155"/>
      <c r="R346" s="145"/>
      <c r="S346" s="150"/>
      <c r="T346" s="133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55"/>
      <c r="AH346" s="157"/>
    </row>
    <row r="347" spans="1:34" ht="15">
      <c r="A347" s="118" t="s">
        <v>632</v>
      </c>
      <c r="B347" s="119">
        <v>4</v>
      </c>
      <c r="C347" s="117" t="s">
        <v>620</v>
      </c>
      <c r="D347" s="155"/>
      <c r="E347" s="157"/>
      <c r="F347" s="151"/>
      <c r="G347" s="151"/>
      <c r="H347" s="155"/>
      <c r="I347" s="150"/>
      <c r="J347" s="155"/>
      <c r="K347" s="143"/>
      <c r="L347" s="155"/>
      <c r="M347" s="151"/>
      <c r="N347" s="155"/>
      <c r="O347" s="157"/>
      <c r="P347" s="127"/>
      <c r="Q347" s="155"/>
      <c r="R347" s="145"/>
      <c r="S347" s="150"/>
      <c r="T347" s="133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55"/>
      <c r="AH347" s="157"/>
    </row>
    <row r="348" spans="1:34" ht="15">
      <c r="A348" s="118"/>
      <c r="B348" s="119"/>
      <c r="C348" s="117" t="s">
        <v>633</v>
      </c>
      <c r="D348" s="155"/>
      <c r="E348" s="157"/>
      <c r="F348" s="151"/>
      <c r="G348" s="151"/>
      <c r="H348" s="155"/>
      <c r="I348" s="150"/>
      <c r="J348" s="155"/>
      <c r="K348" s="143"/>
      <c r="L348" s="155"/>
      <c r="M348" s="151"/>
      <c r="N348" s="155"/>
      <c r="O348" s="157"/>
      <c r="P348" s="127"/>
      <c r="Q348" s="155"/>
      <c r="R348" s="145"/>
      <c r="S348" s="150"/>
      <c r="T348" s="133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55"/>
      <c r="AH348" s="157"/>
    </row>
    <row r="349" spans="1:34" ht="15">
      <c r="A349" s="118"/>
      <c r="B349" s="119"/>
      <c r="C349" s="117" t="s">
        <v>725</v>
      </c>
      <c r="D349" s="155"/>
      <c r="E349" s="157" t="s">
        <v>35</v>
      </c>
      <c r="F349" s="151" t="s">
        <v>35</v>
      </c>
      <c r="G349" s="151"/>
      <c r="H349" s="155"/>
      <c r="I349" s="150"/>
      <c r="J349" s="155"/>
      <c r="K349" s="143"/>
      <c r="L349" s="155"/>
      <c r="M349" s="151"/>
      <c r="N349" s="155"/>
      <c r="O349" s="157"/>
      <c r="P349" s="127">
        <f>U349+AA349+AF349</f>
        <v>300000</v>
      </c>
      <c r="Q349" s="155"/>
      <c r="R349" s="145"/>
      <c r="S349" s="150"/>
      <c r="T349" s="133"/>
      <c r="U349" s="112">
        <v>0</v>
      </c>
      <c r="V349" s="112"/>
      <c r="W349" s="112"/>
      <c r="X349" s="112"/>
      <c r="Y349" s="112"/>
      <c r="Z349" s="112"/>
      <c r="AA349" s="112">
        <v>300000</v>
      </c>
      <c r="AB349" s="112"/>
      <c r="AC349" s="112"/>
      <c r="AD349" s="112"/>
      <c r="AE349" s="112"/>
      <c r="AF349" s="112">
        <v>0</v>
      </c>
      <c r="AG349" s="155"/>
      <c r="AH349" s="157">
        <v>2005</v>
      </c>
    </row>
    <row r="350" spans="1:34" ht="15">
      <c r="A350" s="118"/>
      <c r="B350" s="119"/>
      <c r="C350" s="117"/>
      <c r="D350" s="155"/>
      <c r="E350" s="157"/>
      <c r="F350" s="151"/>
      <c r="G350" s="151"/>
      <c r="H350" s="155"/>
      <c r="I350" s="150"/>
      <c r="J350" s="155"/>
      <c r="K350" s="143"/>
      <c r="L350" s="155"/>
      <c r="M350" s="151"/>
      <c r="N350" s="155"/>
      <c r="O350" s="157"/>
      <c r="P350" s="127"/>
      <c r="Q350" s="155"/>
      <c r="R350" s="145"/>
      <c r="S350" s="150"/>
      <c r="T350" s="133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55"/>
      <c r="AH350" s="157"/>
    </row>
    <row r="351" spans="1:34" ht="15">
      <c r="A351" s="118" t="s">
        <v>644</v>
      </c>
      <c r="B351" s="119">
        <v>4</v>
      </c>
      <c r="C351" s="117" t="s">
        <v>645</v>
      </c>
      <c r="D351" s="155"/>
      <c r="E351" s="157"/>
      <c r="F351" s="151"/>
      <c r="G351" s="151"/>
      <c r="H351" s="155"/>
      <c r="I351" s="150"/>
      <c r="J351" s="155"/>
      <c r="K351" s="143"/>
      <c r="L351" s="155"/>
      <c r="M351" s="151"/>
      <c r="N351" s="155"/>
      <c r="O351" s="157"/>
      <c r="P351" s="127"/>
      <c r="Q351" s="155"/>
      <c r="R351" s="145"/>
      <c r="S351" s="150"/>
      <c r="T351" s="133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55"/>
      <c r="AH351" s="157"/>
    </row>
    <row r="352" spans="1:34" ht="15">
      <c r="A352" s="118"/>
      <c r="B352" s="119"/>
      <c r="C352" s="117" t="s">
        <v>726</v>
      </c>
      <c r="D352" s="155"/>
      <c r="E352" s="157" t="s">
        <v>40</v>
      </c>
      <c r="F352" s="151" t="s">
        <v>52</v>
      </c>
      <c r="G352" s="151"/>
      <c r="H352" s="155"/>
      <c r="I352" s="150"/>
      <c r="J352" s="155"/>
      <c r="K352" s="143"/>
      <c r="L352" s="155"/>
      <c r="M352" s="151"/>
      <c r="N352" s="155"/>
      <c r="O352" s="157"/>
      <c r="P352" s="127">
        <f>U352+AA352+AF352</f>
        <v>1016000</v>
      </c>
      <c r="Q352" s="155"/>
      <c r="R352" s="145"/>
      <c r="S352" s="150"/>
      <c r="T352" s="133"/>
      <c r="U352" s="112">
        <v>0</v>
      </c>
      <c r="V352" s="112"/>
      <c r="W352" s="112"/>
      <c r="X352" s="112"/>
      <c r="Y352" s="112"/>
      <c r="Z352" s="112"/>
      <c r="AA352" s="112">
        <v>230000</v>
      </c>
      <c r="AB352" s="112"/>
      <c r="AC352" s="112"/>
      <c r="AD352" s="112"/>
      <c r="AE352" s="112"/>
      <c r="AF352" s="112">
        <v>786000</v>
      </c>
      <c r="AG352" s="155"/>
      <c r="AH352" s="157" t="s">
        <v>522</v>
      </c>
    </row>
    <row r="353" spans="1:34" ht="15">
      <c r="A353" s="118"/>
      <c r="B353" s="119"/>
      <c r="C353" s="117"/>
      <c r="D353" s="155"/>
      <c r="E353" s="157"/>
      <c r="F353" s="151"/>
      <c r="G353" s="151"/>
      <c r="H353" s="155"/>
      <c r="I353" s="150"/>
      <c r="J353" s="155"/>
      <c r="K353" s="143"/>
      <c r="L353" s="155"/>
      <c r="M353" s="151"/>
      <c r="N353" s="155"/>
      <c r="O353" s="157"/>
      <c r="P353" s="127"/>
      <c r="Q353" s="155"/>
      <c r="R353" s="145"/>
      <c r="S353" s="150"/>
      <c r="T353" s="133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55"/>
      <c r="AH353" s="157"/>
    </row>
    <row r="354" spans="1:34" ht="15">
      <c r="A354" s="118" t="s">
        <v>649</v>
      </c>
      <c r="B354" s="119">
        <v>4</v>
      </c>
      <c r="C354" s="117" t="s">
        <v>650</v>
      </c>
      <c r="D354" s="155"/>
      <c r="E354" s="157"/>
      <c r="F354" s="151"/>
      <c r="G354" s="151"/>
      <c r="H354" s="155"/>
      <c r="I354" s="150"/>
      <c r="J354" s="155"/>
      <c r="K354" s="143"/>
      <c r="L354" s="155"/>
      <c r="M354" s="151"/>
      <c r="N354" s="155"/>
      <c r="O354" s="157"/>
      <c r="P354" s="127"/>
      <c r="Q354" s="155"/>
      <c r="R354" s="145"/>
      <c r="S354" s="150"/>
      <c r="T354" s="133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55"/>
      <c r="AH354" s="157"/>
    </row>
    <row r="355" spans="1:34" ht="15">
      <c r="A355" s="118"/>
      <c r="B355" s="119"/>
      <c r="C355" s="117" t="s">
        <v>727</v>
      </c>
      <c r="D355" s="155"/>
      <c r="E355" s="157" t="s">
        <v>29</v>
      </c>
      <c r="F355" s="151" t="s">
        <v>571</v>
      </c>
      <c r="G355" s="151"/>
      <c r="H355" s="155"/>
      <c r="I355" s="150"/>
      <c r="J355" s="155"/>
      <c r="K355" s="143"/>
      <c r="L355" s="155"/>
      <c r="M355" s="151"/>
      <c r="N355" s="155"/>
      <c r="O355" s="157"/>
      <c r="P355" s="127">
        <f>U355+AA355+AF355</f>
        <v>750000</v>
      </c>
      <c r="Q355" s="155"/>
      <c r="R355" s="145"/>
      <c r="S355" s="150"/>
      <c r="T355" s="133"/>
      <c r="U355" s="112">
        <v>0</v>
      </c>
      <c r="V355" s="112"/>
      <c r="W355" s="112"/>
      <c r="X355" s="112"/>
      <c r="Y355" s="112"/>
      <c r="Z355" s="112"/>
      <c r="AA355" s="112">
        <v>750000</v>
      </c>
      <c r="AB355" s="112"/>
      <c r="AC355" s="112"/>
      <c r="AD355" s="112"/>
      <c r="AE355" s="112"/>
      <c r="AF355" s="112">
        <v>0</v>
      </c>
      <c r="AG355" s="155"/>
      <c r="AH355" s="157">
        <v>2005</v>
      </c>
    </row>
    <row r="356" spans="1:34" ht="15">
      <c r="A356" s="118"/>
      <c r="B356" s="119"/>
      <c r="C356" s="117"/>
      <c r="D356" s="155"/>
      <c r="E356" s="157"/>
      <c r="F356" s="151"/>
      <c r="G356" s="151"/>
      <c r="H356" s="155"/>
      <c r="I356" s="150"/>
      <c r="J356" s="155"/>
      <c r="K356" s="143"/>
      <c r="L356" s="155"/>
      <c r="M356" s="151"/>
      <c r="N356" s="155"/>
      <c r="O356" s="157"/>
      <c r="P356" s="127"/>
      <c r="Q356" s="155"/>
      <c r="R356" s="145"/>
      <c r="S356" s="150"/>
      <c r="T356" s="133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55"/>
      <c r="AH356" s="157"/>
    </row>
    <row r="357" spans="1:34" ht="15">
      <c r="A357" s="106" t="s">
        <v>136</v>
      </c>
      <c r="B357" s="105">
        <v>4</v>
      </c>
      <c r="C357" s="104" t="s">
        <v>184</v>
      </c>
      <c r="D357" s="133"/>
      <c r="E357" s="157"/>
      <c r="F357" s="157"/>
      <c r="G357" s="143"/>
      <c r="H357" s="143"/>
      <c r="I357" s="150"/>
      <c r="J357" s="112"/>
      <c r="K357" s="143"/>
      <c r="L357" s="143"/>
      <c r="M357" s="143"/>
      <c r="N357" s="112"/>
      <c r="O357" s="133"/>
      <c r="P357" s="124"/>
      <c r="Q357" s="143"/>
      <c r="R357" s="145"/>
      <c r="S357" s="150"/>
      <c r="T357" s="133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57"/>
    </row>
    <row r="358" spans="1:34" ht="15">
      <c r="A358" s="106"/>
      <c r="C358" s="104" t="s">
        <v>185</v>
      </c>
      <c r="D358" s="133"/>
      <c r="E358" s="157"/>
      <c r="F358" s="157"/>
      <c r="G358" s="143"/>
      <c r="H358" s="143"/>
      <c r="I358" s="150"/>
      <c r="J358" s="112"/>
      <c r="K358" s="143"/>
      <c r="L358" s="143"/>
      <c r="M358" s="143"/>
      <c r="N358" s="112"/>
      <c r="O358" s="133"/>
      <c r="P358" s="124"/>
      <c r="Q358" s="143"/>
      <c r="R358" s="145"/>
      <c r="S358" s="150"/>
      <c r="T358" s="133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57"/>
    </row>
    <row r="359" spans="1:34" ht="15">
      <c r="A359" s="106"/>
      <c r="C359" s="104" t="s">
        <v>186</v>
      </c>
      <c r="D359" s="133"/>
      <c r="E359" s="157" t="s">
        <v>7</v>
      </c>
      <c r="F359" s="157" t="s">
        <v>7</v>
      </c>
      <c r="G359" s="143"/>
      <c r="H359" s="143"/>
      <c r="I359" s="150" t="s">
        <v>7</v>
      </c>
      <c r="J359" s="112"/>
      <c r="K359" s="143" t="s">
        <v>7</v>
      </c>
      <c r="L359" s="143"/>
      <c r="M359" s="143" t="s">
        <v>7</v>
      </c>
      <c r="N359" s="112"/>
      <c r="O359" s="133"/>
      <c r="P359" s="143"/>
      <c r="Q359" s="143"/>
      <c r="R359" s="145"/>
      <c r="S359" s="150"/>
      <c r="T359" s="133"/>
      <c r="U359" s="112"/>
      <c r="V359" s="112"/>
      <c r="W359" s="112" t="s">
        <v>7</v>
      </c>
      <c r="X359" s="112"/>
      <c r="Y359" s="112"/>
      <c r="Z359" s="112"/>
      <c r="AA359" s="112"/>
      <c r="AB359" s="112"/>
      <c r="AC359" s="112" t="s">
        <v>7</v>
      </c>
      <c r="AD359" s="112"/>
      <c r="AE359" s="112"/>
      <c r="AF359" s="112"/>
      <c r="AG359" s="112"/>
      <c r="AH359" s="157"/>
    </row>
    <row r="360" spans="1:34" ht="15">
      <c r="A360" s="106"/>
      <c r="C360" s="104" t="s">
        <v>211</v>
      </c>
      <c r="D360" s="133"/>
      <c r="E360" s="157" t="s">
        <v>40</v>
      </c>
      <c r="F360" s="157" t="s">
        <v>53</v>
      </c>
      <c r="G360" s="143">
        <f>I360+K360+M360</f>
        <v>279000</v>
      </c>
      <c r="H360" s="143"/>
      <c r="I360" s="150">
        <v>0</v>
      </c>
      <c r="J360" s="112"/>
      <c r="K360" s="143">
        <v>112000</v>
      </c>
      <c r="L360" s="143"/>
      <c r="M360" s="143">
        <v>167000</v>
      </c>
      <c r="N360" s="112"/>
      <c r="O360" s="133" t="s">
        <v>397</v>
      </c>
      <c r="P360" s="112">
        <f>U360+AA360+AF360</f>
        <v>232000</v>
      </c>
      <c r="Q360" s="143"/>
      <c r="R360" s="145">
        <v>0</v>
      </c>
      <c r="S360" s="150"/>
      <c r="T360" s="133">
        <f>R360/1.21</f>
        <v>0</v>
      </c>
      <c r="U360" s="112">
        <v>93000</v>
      </c>
      <c r="V360" s="112"/>
      <c r="W360" s="112">
        <v>112000</v>
      </c>
      <c r="X360" s="112"/>
      <c r="Y360" s="112">
        <f>W360/1.21</f>
        <v>92561.98347107439</v>
      </c>
      <c r="Z360" s="112"/>
      <c r="AA360" s="112">
        <v>139000</v>
      </c>
      <c r="AB360" s="112"/>
      <c r="AC360" s="112">
        <v>167000</v>
      </c>
      <c r="AD360" s="112"/>
      <c r="AE360" s="112">
        <f>AC360/1.21</f>
        <v>138016.52892561984</v>
      </c>
      <c r="AF360" s="112">
        <v>0</v>
      </c>
      <c r="AG360" s="112"/>
      <c r="AH360" s="157" t="s">
        <v>397</v>
      </c>
    </row>
    <row r="361" spans="1:34" ht="15">
      <c r="A361" s="106"/>
      <c r="C361" s="104"/>
      <c r="D361" s="133"/>
      <c r="E361" s="157"/>
      <c r="F361" s="157"/>
      <c r="G361" s="143"/>
      <c r="H361" s="143"/>
      <c r="I361" s="150"/>
      <c r="J361" s="112"/>
      <c r="K361" s="143"/>
      <c r="L361" s="143"/>
      <c r="M361" s="143"/>
      <c r="N361" s="112"/>
      <c r="O361" s="133"/>
      <c r="P361" s="112"/>
      <c r="Q361" s="143"/>
      <c r="R361" s="145"/>
      <c r="S361" s="150"/>
      <c r="T361" s="133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57"/>
    </row>
    <row r="362" spans="1:34" ht="15">
      <c r="A362" s="118" t="s">
        <v>609</v>
      </c>
      <c r="B362" s="119">
        <v>4</v>
      </c>
      <c r="C362" s="117" t="s">
        <v>476</v>
      </c>
      <c r="D362" s="155"/>
      <c r="E362" s="151"/>
      <c r="F362" s="151"/>
      <c r="G362" s="125"/>
      <c r="H362" s="127"/>
      <c r="I362" s="150"/>
      <c r="J362" s="127"/>
      <c r="K362" s="143"/>
      <c r="L362" s="127"/>
      <c r="M362" s="125"/>
      <c r="N362" s="127"/>
      <c r="O362" s="125"/>
      <c r="P362" s="125"/>
      <c r="Q362" s="127"/>
      <c r="R362" s="145"/>
      <c r="S362" s="150"/>
      <c r="T362" s="133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27"/>
      <c r="AH362" s="128"/>
    </row>
    <row r="363" spans="1:34" ht="15">
      <c r="A363" s="118"/>
      <c r="B363" s="119"/>
      <c r="C363" s="117" t="s">
        <v>477</v>
      </c>
      <c r="D363" s="155"/>
      <c r="E363" s="151"/>
      <c r="F363" s="151"/>
      <c r="G363" s="125"/>
      <c r="H363" s="127"/>
      <c r="I363" s="150"/>
      <c r="J363" s="127"/>
      <c r="K363" s="143"/>
      <c r="L363" s="127"/>
      <c r="M363" s="143"/>
      <c r="N363" s="127"/>
      <c r="O363" s="125"/>
      <c r="P363" s="125"/>
      <c r="Q363" s="127"/>
      <c r="R363" s="145"/>
      <c r="S363" s="150"/>
      <c r="T363" s="133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27"/>
      <c r="AH363" s="128"/>
    </row>
    <row r="364" spans="1:34" ht="15">
      <c r="A364" s="118"/>
      <c r="B364" s="119"/>
      <c r="C364" s="117" t="s">
        <v>478</v>
      </c>
      <c r="D364" s="155"/>
      <c r="E364" s="158" t="s">
        <v>29</v>
      </c>
      <c r="F364" s="157" t="s">
        <v>224</v>
      </c>
      <c r="G364" s="143">
        <f>I364+K364+M364</f>
        <v>580000</v>
      </c>
      <c r="H364" s="127"/>
      <c r="I364" s="150">
        <v>0</v>
      </c>
      <c r="J364" s="127"/>
      <c r="K364" s="143">
        <v>580000</v>
      </c>
      <c r="L364" s="127"/>
      <c r="M364" s="143">
        <v>0</v>
      </c>
      <c r="N364" s="127"/>
      <c r="O364" s="157">
        <v>2004</v>
      </c>
      <c r="P364" s="112">
        <f>U364+AA364+AF364</f>
        <v>274000</v>
      </c>
      <c r="Q364" s="127"/>
      <c r="R364" s="145">
        <v>0</v>
      </c>
      <c r="S364" s="150"/>
      <c r="T364" s="133">
        <f>R364/1.21</f>
        <v>0</v>
      </c>
      <c r="U364" s="112">
        <v>9000</v>
      </c>
      <c r="V364" s="112"/>
      <c r="W364" s="112">
        <v>580000</v>
      </c>
      <c r="X364" s="112"/>
      <c r="Y364" s="112">
        <f>W364/1.21</f>
        <v>479338.8429752066</v>
      </c>
      <c r="Z364" s="112"/>
      <c r="AA364" s="112">
        <v>265000</v>
      </c>
      <c r="AB364" s="112"/>
      <c r="AC364" s="112">
        <v>0</v>
      </c>
      <c r="AD364" s="112"/>
      <c r="AE364" s="112">
        <f>AC364/1.21</f>
        <v>0</v>
      </c>
      <c r="AF364" s="112">
        <v>0</v>
      </c>
      <c r="AG364" s="127"/>
      <c r="AH364" s="157" t="s">
        <v>397</v>
      </c>
    </row>
    <row r="365" spans="1:34" ht="15">
      <c r="A365" s="118"/>
      <c r="B365" s="119"/>
      <c r="C365" s="117"/>
      <c r="D365" s="155"/>
      <c r="E365" s="158"/>
      <c r="F365" s="157"/>
      <c r="G365" s="143"/>
      <c r="H365" s="127"/>
      <c r="I365" s="150"/>
      <c r="J365" s="127"/>
      <c r="K365" s="143"/>
      <c r="L365" s="127"/>
      <c r="M365" s="143"/>
      <c r="N365" s="127"/>
      <c r="O365" s="157"/>
      <c r="P365" s="112"/>
      <c r="Q365" s="127"/>
      <c r="R365" s="145"/>
      <c r="S365" s="150"/>
      <c r="T365" s="133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27"/>
      <c r="AH365" s="157"/>
    </row>
    <row r="366" spans="1:34" ht="15">
      <c r="A366" s="108" t="s">
        <v>137</v>
      </c>
      <c r="B366" s="105">
        <v>4</v>
      </c>
      <c r="C366" s="104" t="s">
        <v>12</v>
      </c>
      <c r="D366" s="133"/>
      <c r="E366" s="157" t="s">
        <v>27</v>
      </c>
      <c r="F366" s="157" t="s">
        <v>45</v>
      </c>
      <c r="G366" s="143">
        <f>I366+K366+M366</f>
        <v>10000</v>
      </c>
      <c r="H366" s="143"/>
      <c r="I366" s="150">
        <v>0</v>
      </c>
      <c r="J366" s="112"/>
      <c r="K366" s="143">
        <v>10000</v>
      </c>
      <c r="L366" s="143"/>
      <c r="M366" s="143">
        <v>0</v>
      </c>
      <c r="N366" s="112"/>
      <c r="O366" s="157">
        <v>2004</v>
      </c>
      <c r="P366" s="112">
        <f>U366+AA366+AF366</f>
        <v>9000</v>
      </c>
      <c r="Q366" s="143"/>
      <c r="R366" s="145">
        <v>0</v>
      </c>
      <c r="S366" s="150"/>
      <c r="T366" s="133">
        <f>R366/1.21</f>
        <v>0</v>
      </c>
      <c r="U366" s="112">
        <f>CEILING(T366,100)</f>
        <v>0</v>
      </c>
      <c r="V366" s="112"/>
      <c r="W366" s="112">
        <v>10000</v>
      </c>
      <c r="X366" s="112"/>
      <c r="Y366" s="112">
        <f>W366/1.21</f>
        <v>8264.462809917355</v>
      </c>
      <c r="Z366" s="112"/>
      <c r="AA366" s="112">
        <v>9000</v>
      </c>
      <c r="AB366" s="112"/>
      <c r="AC366" s="112">
        <v>0</v>
      </c>
      <c r="AD366" s="112"/>
      <c r="AE366" s="112">
        <f>AC366/1.21</f>
        <v>0</v>
      </c>
      <c r="AF366" s="112">
        <f>CEILING(AE366,100)</f>
        <v>0</v>
      </c>
      <c r="AG366" s="112"/>
      <c r="AH366" s="157">
        <v>2005</v>
      </c>
    </row>
    <row r="367" spans="1:34" ht="15.75">
      <c r="A367" s="115"/>
      <c r="C367" s="104"/>
      <c r="D367" s="133"/>
      <c r="E367" s="157"/>
      <c r="F367" s="157"/>
      <c r="G367" s="143"/>
      <c r="H367" s="143"/>
      <c r="I367" s="150"/>
      <c r="J367" s="112"/>
      <c r="K367" s="143"/>
      <c r="L367" s="143"/>
      <c r="M367" s="143"/>
      <c r="N367" s="112"/>
      <c r="O367" s="157"/>
      <c r="P367" s="112"/>
      <c r="Q367" s="143"/>
      <c r="R367" s="145"/>
      <c r="S367" s="150"/>
      <c r="T367" s="133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57"/>
    </row>
    <row r="368" spans="1:34" ht="15">
      <c r="A368" s="108" t="s">
        <v>138</v>
      </c>
      <c r="B368" s="105">
        <v>4</v>
      </c>
      <c r="C368" s="104" t="s">
        <v>160</v>
      </c>
      <c r="D368" s="133"/>
      <c r="E368" s="157"/>
      <c r="F368" s="157"/>
      <c r="G368" s="143"/>
      <c r="H368" s="143"/>
      <c r="I368" s="150"/>
      <c r="J368" s="112"/>
      <c r="K368" s="143"/>
      <c r="L368" s="143"/>
      <c r="M368" s="143"/>
      <c r="N368" s="112"/>
      <c r="O368" s="112"/>
      <c r="P368" s="143"/>
      <c r="Q368" s="143"/>
      <c r="R368" s="145"/>
      <c r="S368" s="150"/>
      <c r="T368" s="133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59"/>
    </row>
    <row r="369" spans="3:34" ht="15">
      <c r="C369" s="104" t="s">
        <v>212</v>
      </c>
      <c r="D369" s="133"/>
      <c r="E369" s="158" t="s">
        <v>27</v>
      </c>
      <c r="F369" s="158" t="s">
        <v>45</v>
      </c>
      <c r="G369" s="143">
        <f>I369+K369+M369</f>
        <v>250000</v>
      </c>
      <c r="H369" s="143"/>
      <c r="I369" s="150">
        <v>0</v>
      </c>
      <c r="J369" s="112"/>
      <c r="K369" s="143">
        <v>250000</v>
      </c>
      <c r="L369" s="143"/>
      <c r="M369" s="143">
        <v>0</v>
      </c>
      <c r="N369" s="112"/>
      <c r="O369" s="157">
        <v>2004</v>
      </c>
      <c r="P369" s="112">
        <f>U369+AA369+AF369</f>
        <v>207000</v>
      </c>
      <c r="Q369" s="143"/>
      <c r="R369" s="145">
        <v>0</v>
      </c>
      <c r="S369" s="150"/>
      <c r="T369" s="133">
        <f>R369/1.21</f>
        <v>0</v>
      </c>
      <c r="U369" s="112">
        <f>CEILING(T369,100)</f>
        <v>0</v>
      </c>
      <c r="V369" s="112"/>
      <c r="W369" s="112">
        <v>250000</v>
      </c>
      <c r="X369" s="112"/>
      <c r="Y369" s="112">
        <f>W369/1.21</f>
        <v>206611.57024793388</v>
      </c>
      <c r="Z369" s="112"/>
      <c r="AA369" s="112">
        <v>207000</v>
      </c>
      <c r="AB369" s="112"/>
      <c r="AC369" s="112">
        <v>0</v>
      </c>
      <c r="AD369" s="112"/>
      <c r="AE369" s="112">
        <f>AC369/1.21</f>
        <v>0</v>
      </c>
      <c r="AF369" s="112">
        <f>CEILING(AE369,100)</f>
        <v>0</v>
      </c>
      <c r="AG369" s="112"/>
      <c r="AH369" s="157">
        <v>2005</v>
      </c>
    </row>
    <row r="370" spans="1:34" ht="15.75" thickBot="1">
      <c r="A370" s="126"/>
      <c r="C370" s="104"/>
      <c r="D370" s="133"/>
      <c r="E370" s="133"/>
      <c r="F370" s="133"/>
      <c r="G370" s="112"/>
      <c r="H370" s="112"/>
      <c r="I370" s="151"/>
      <c r="J370" s="112"/>
      <c r="K370" s="143"/>
      <c r="L370" s="112"/>
      <c r="M370" s="112"/>
      <c r="N370" s="112"/>
      <c r="O370" s="112"/>
      <c r="P370" s="112"/>
      <c r="Q370" s="112"/>
      <c r="R370" s="154"/>
      <c r="S370" s="151"/>
      <c r="T370" s="151"/>
      <c r="U370" s="151"/>
      <c r="V370" s="112"/>
      <c r="W370" s="143"/>
      <c r="X370" s="143"/>
      <c r="Y370" s="151"/>
      <c r="Z370" s="151"/>
      <c r="AA370" s="151"/>
      <c r="AB370" s="112"/>
      <c r="AC370" s="112"/>
      <c r="AD370" s="112"/>
      <c r="AE370" s="151"/>
      <c r="AF370" s="151"/>
      <c r="AG370" s="112"/>
      <c r="AH370" s="159"/>
    </row>
    <row r="371" spans="1:34" ht="17.25" thickBot="1" thickTop="1">
      <c r="A371" s="197"/>
      <c r="B371" s="198" t="s">
        <v>711</v>
      </c>
      <c r="C371" s="199"/>
      <c r="D371" s="199"/>
      <c r="E371" s="199"/>
      <c r="F371" s="199"/>
      <c r="G371" s="200">
        <f>I371+K371+M371</f>
        <v>3634000</v>
      </c>
      <c r="H371" s="201"/>
      <c r="I371" s="202">
        <f>SUM(I373:I396)</f>
        <v>0</v>
      </c>
      <c r="J371" s="201"/>
      <c r="K371" s="203">
        <f>SUM(K373:K396)</f>
        <v>1834000</v>
      </c>
      <c r="L371" s="201"/>
      <c r="M371" s="200">
        <f>SUM(M373:M396)</f>
        <v>1800000</v>
      </c>
      <c r="N371" s="201"/>
      <c r="O371" s="201"/>
      <c r="P371" s="204">
        <f>U371+AA371+AF371</f>
        <v>4249236</v>
      </c>
      <c r="Q371" s="201"/>
      <c r="R371" s="205">
        <f>SUM(R373:R396)</f>
        <v>0</v>
      </c>
      <c r="S371" s="202"/>
      <c r="T371" s="202">
        <f>SUM(T373:T396)</f>
        <v>0</v>
      </c>
      <c r="U371" s="202">
        <f>SUM(U373:U396)</f>
        <v>0</v>
      </c>
      <c r="V371" s="202"/>
      <c r="W371" s="202">
        <f>SUM(W373:W396)</f>
        <v>1834000</v>
      </c>
      <c r="X371" s="202"/>
      <c r="Y371" s="202">
        <f>SUM(Y373:Y396)</f>
        <v>1515702.479338843</v>
      </c>
      <c r="Z371" s="202"/>
      <c r="AA371" s="202">
        <f>SUM(AA373:AA396)</f>
        <v>1665100</v>
      </c>
      <c r="AB371" s="202"/>
      <c r="AC371" s="200">
        <f>SUM(AC373:AC396)</f>
        <v>1800000</v>
      </c>
      <c r="AD371" s="200"/>
      <c r="AE371" s="202">
        <f>SUM(AE373:AE396)</f>
        <v>1487603.305785124</v>
      </c>
      <c r="AF371" s="202">
        <f>SUM(AF373:AF396)</f>
        <v>2584136</v>
      </c>
      <c r="AG371" s="201"/>
      <c r="AH371" s="206"/>
    </row>
    <row r="372" spans="1:34" ht="15.75" thickTop="1">
      <c r="A372" s="207"/>
      <c r="B372" s="119"/>
      <c r="C372" s="117"/>
      <c r="D372" s="155"/>
      <c r="E372" s="155"/>
      <c r="F372" s="155"/>
      <c r="G372" s="127"/>
      <c r="H372" s="127"/>
      <c r="I372" s="151"/>
      <c r="J372" s="127"/>
      <c r="K372" s="124"/>
      <c r="L372" s="127"/>
      <c r="M372" s="127"/>
      <c r="N372" s="127"/>
      <c r="O372" s="127"/>
      <c r="P372" s="127"/>
      <c r="Q372" s="127"/>
      <c r="R372" s="154"/>
      <c r="S372" s="151"/>
      <c r="T372" s="151"/>
      <c r="U372" s="151"/>
      <c r="V372" s="127"/>
      <c r="W372" s="124"/>
      <c r="X372" s="124"/>
      <c r="Y372" s="151"/>
      <c r="Z372" s="151"/>
      <c r="AA372" s="151"/>
      <c r="AB372" s="127"/>
      <c r="AC372" s="127"/>
      <c r="AD372" s="127"/>
      <c r="AE372" s="151"/>
      <c r="AF372" s="151"/>
      <c r="AG372" s="127"/>
      <c r="AH372" s="128"/>
    </row>
    <row r="373" spans="1:34" ht="15">
      <c r="A373" s="208" t="s">
        <v>139</v>
      </c>
      <c r="B373" s="119">
        <v>5</v>
      </c>
      <c r="C373" s="117" t="s">
        <v>12</v>
      </c>
      <c r="D373" s="155"/>
      <c r="E373" s="155" t="s">
        <v>27</v>
      </c>
      <c r="F373" s="155" t="s">
        <v>45</v>
      </c>
      <c r="G373" s="127">
        <f>I373+K373+M373</f>
        <v>1000</v>
      </c>
      <c r="H373" s="127"/>
      <c r="I373" s="150">
        <v>0</v>
      </c>
      <c r="J373" s="127"/>
      <c r="K373" s="124">
        <v>1000</v>
      </c>
      <c r="L373" s="127"/>
      <c r="M373" s="127">
        <v>0</v>
      </c>
      <c r="N373" s="127"/>
      <c r="O373" s="209" t="s">
        <v>382</v>
      </c>
      <c r="P373" s="127">
        <f>U373+AA373+AF373</f>
        <v>900</v>
      </c>
      <c r="Q373" s="127"/>
      <c r="R373" s="145">
        <v>0</v>
      </c>
      <c r="S373" s="150"/>
      <c r="T373" s="155">
        <f>R373/1.21</f>
        <v>0</v>
      </c>
      <c r="U373" s="127">
        <f>CEILING(T373,100)</f>
        <v>0</v>
      </c>
      <c r="V373" s="127"/>
      <c r="W373" s="127">
        <v>1000</v>
      </c>
      <c r="X373" s="127"/>
      <c r="Y373" s="127">
        <f>W373/1.21</f>
        <v>826.4462809917355</v>
      </c>
      <c r="Z373" s="127"/>
      <c r="AA373" s="127">
        <f>CEILING(Y373,100)</f>
        <v>900</v>
      </c>
      <c r="AB373" s="127"/>
      <c r="AC373" s="127">
        <v>0</v>
      </c>
      <c r="AD373" s="127"/>
      <c r="AE373" s="127">
        <f>AC373/1.21</f>
        <v>0</v>
      </c>
      <c r="AF373" s="127">
        <f>CEILING(AE373,100)</f>
        <v>0</v>
      </c>
      <c r="AG373" s="127"/>
      <c r="AH373" s="172" t="s">
        <v>523</v>
      </c>
    </row>
    <row r="374" spans="1:34" ht="15">
      <c r="A374" s="210"/>
      <c r="B374" s="119"/>
      <c r="C374" s="117"/>
      <c r="D374" s="155"/>
      <c r="E374" s="155"/>
      <c r="F374" s="155"/>
      <c r="G374" s="127"/>
      <c r="H374" s="127"/>
      <c r="I374" s="150"/>
      <c r="J374" s="127"/>
      <c r="K374" s="124"/>
      <c r="L374" s="127"/>
      <c r="M374" s="127"/>
      <c r="N374" s="127"/>
      <c r="O374" s="127"/>
      <c r="P374" s="127"/>
      <c r="Q374" s="127"/>
      <c r="R374" s="145"/>
      <c r="S374" s="150"/>
      <c r="T374" s="155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7"/>
      <c r="AH374" s="128"/>
    </row>
    <row r="375" spans="1:34" ht="15">
      <c r="A375" s="118" t="s">
        <v>141</v>
      </c>
      <c r="B375" s="119">
        <v>5</v>
      </c>
      <c r="C375" s="117" t="s">
        <v>340</v>
      </c>
      <c r="D375" s="155"/>
      <c r="E375" s="155" t="s">
        <v>42</v>
      </c>
      <c r="F375" s="155" t="s">
        <v>45</v>
      </c>
      <c r="G375" s="127">
        <f>I375+K375+M375</f>
        <v>2550000</v>
      </c>
      <c r="H375" s="127"/>
      <c r="I375" s="150">
        <v>0</v>
      </c>
      <c r="J375" s="127"/>
      <c r="K375" s="124">
        <v>750000</v>
      </c>
      <c r="L375" s="127"/>
      <c r="M375" s="127">
        <v>1800000</v>
      </c>
      <c r="N375" s="127"/>
      <c r="O375" s="155" t="s">
        <v>397</v>
      </c>
      <c r="P375" s="127">
        <f>U375+AA375+AF375</f>
        <v>2107600</v>
      </c>
      <c r="Q375" s="127"/>
      <c r="R375" s="145">
        <v>0</v>
      </c>
      <c r="S375" s="150"/>
      <c r="T375" s="155">
        <f>R375/1.21</f>
        <v>0</v>
      </c>
      <c r="U375" s="127">
        <f>CEILING(T375,100)</f>
        <v>0</v>
      </c>
      <c r="V375" s="127"/>
      <c r="W375" s="127">
        <v>750000</v>
      </c>
      <c r="X375" s="127"/>
      <c r="Y375" s="127">
        <f>W375/1.21</f>
        <v>619834.7107438017</v>
      </c>
      <c r="Z375" s="127"/>
      <c r="AA375" s="127">
        <f>CEILING(Y375,100)</f>
        <v>619900</v>
      </c>
      <c r="AB375" s="127"/>
      <c r="AC375" s="127">
        <v>1800000</v>
      </c>
      <c r="AD375" s="127"/>
      <c r="AE375" s="127">
        <f>AC375/1.21</f>
        <v>1487603.305785124</v>
      </c>
      <c r="AF375" s="127">
        <f>CEILING(AE375,100)</f>
        <v>1487700</v>
      </c>
      <c r="AG375" s="127"/>
      <c r="AH375" s="158" t="s">
        <v>522</v>
      </c>
    </row>
    <row r="376" spans="1:34" ht="15">
      <c r="A376" s="118"/>
      <c r="B376" s="119"/>
      <c r="C376" s="117"/>
      <c r="D376" s="155"/>
      <c r="E376" s="155"/>
      <c r="F376" s="155"/>
      <c r="G376" s="127"/>
      <c r="H376" s="127"/>
      <c r="I376" s="150"/>
      <c r="J376" s="127"/>
      <c r="K376" s="124"/>
      <c r="L376" s="127"/>
      <c r="M376" s="127"/>
      <c r="N376" s="127"/>
      <c r="O376" s="209"/>
      <c r="P376" s="127"/>
      <c r="Q376" s="127"/>
      <c r="R376" s="145"/>
      <c r="S376" s="150"/>
      <c r="T376" s="155"/>
      <c r="U376" s="127"/>
      <c r="V376" s="127"/>
      <c r="W376" s="127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172"/>
    </row>
    <row r="377" spans="1:34" ht="15">
      <c r="A377" s="211" t="s">
        <v>409</v>
      </c>
      <c r="B377" s="212">
        <v>5</v>
      </c>
      <c r="C377" s="213" t="s">
        <v>410</v>
      </c>
      <c r="D377" s="155"/>
      <c r="E377" s="155"/>
      <c r="F377" s="155"/>
      <c r="G377" s="127"/>
      <c r="H377" s="127"/>
      <c r="I377" s="150"/>
      <c r="J377" s="127"/>
      <c r="K377" s="124"/>
      <c r="L377" s="127"/>
      <c r="M377" s="127"/>
      <c r="N377" s="127"/>
      <c r="O377" s="209"/>
      <c r="P377" s="127"/>
      <c r="Q377" s="127"/>
      <c r="R377" s="145"/>
      <c r="S377" s="150"/>
      <c r="T377" s="155"/>
      <c r="U377" s="127"/>
      <c r="V377" s="127"/>
      <c r="W377" s="127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72"/>
    </row>
    <row r="378" spans="1:34" ht="15">
      <c r="A378" s="211"/>
      <c r="B378" s="212"/>
      <c r="C378" s="213" t="s">
        <v>411</v>
      </c>
      <c r="D378" s="155"/>
      <c r="E378" s="155" t="s">
        <v>29</v>
      </c>
      <c r="F378" s="155" t="s">
        <v>46</v>
      </c>
      <c r="G378" s="127">
        <f>I378+K378+M378</f>
        <v>750000</v>
      </c>
      <c r="H378" s="127"/>
      <c r="I378" s="150">
        <v>0</v>
      </c>
      <c r="J378" s="127"/>
      <c r="K378" s="124">
        <v>750000</v>
      </c>
      <c r="L378" s="127"/>
      <c r="M378" s="127">
        <v>0</v>
      </c>
      <c r="N378" s="127"/>
      <c r="O378" s="209" t="s">
        <v>382</v>
      </c>
      <c r="P378" s="127">
        <f>U378+AA378+AF378</f>
        <v>450000</v>
      </c>
      <c r="Q378" s="127"/>
      <c r="R378" s="145">
        <v>0</v>
      </c>
      <c r="S378" s="150"/>
      <c r="T378" s="155">
        <f>R378/1.21</f>
        <v>0</v>
      </c>
      <c r="U378" s="127">
        <f>CEILING(T378,100)</f>
        <v>0</v>
      </c>
      <c r="V378" s="127"/>
      <c r="W378" s="127">
        <v>750000</v>
      </c>
      <c r="X378" s="127"/>
      <c r="Y378" s="127">
        <f>W378/1.21</f>
        <v>619834.7107438017</v>
      </c>
      <c r="Z378" s="127"/>
      <c r="AA378" s="127">
        <v>450000</v>
      </c>
      <c r="AB378" s="127"/>
      <c r="AC378" s="127">
        <v>0</v>
      </c>
      <c r="AD378" s="127"/>
      <c r="AE378" s="127">
        <f>AC378/1.21</f>
        <v>0</v>
      </c>
      <c r="AF378" s="127">
        <f>CEILING(AE378,100)</f>
        <v>0</v>
      </c>
      <c r="AG378" s="127"/>
      <c r="AH378" s="172" t="s">
        <v>523</v>
      </c>
    </row>
    <row r="379" spans="1:34" ht="15">
      <c r="A379" s="211"/>
      <c r="B379" s="212"/>
      <c r="C379" s="214"/>
      <c r="D379" s="155"/>
      <c r="E379" s="155"/>
      <c r="F379" s="155"/>
      <c r="G379" s="127"/>
      <c r="H379" s="127"/>
      <c r="I379" s="150"/>
      <c r="J379" s="127"/>
      <c r="K379" s="124"/>
      <c r="L379" s="127"/>
      <c r="M379" s="127"/>
      <c r="N379" s="127"/>
      <c r="O379" s="209"/>
      <c r="P379" s="127"/>
      <c r="Q379" s="127"/>
      <c r="R379" s="145"/>
      <c r="S379" s="150"/>
      <c r="T379" s="155"/>
      <c r="U379" s="127"/>
      <c r="V379" s="127"/>
      <c r="W379" s="127"/>
      <c r="X379" s="127"/>
      <c r="Y379" s="127"/>
      <c r="Z379" s="127"/>
      <c r="AA379" s="127"/>
      <c r="AB379" s="127"/>
      <c r="AC379" s="127"/>
      <c r="AD379" s="127"/>
      <c r="AE379" s="127"/>
      <c r="AF379" s="127"/>
      <c r="AG379" s="127"/>
      <c r="AH379" s="172"/>
    </row>
    <row r="380" spans="1:34" ht="15">
      <c r="A380" s="211" t="s">
        <v>414</v>
      </c>
      <c r="B380" s="212">
        <v>5</v>
      </c>
      <c r="C380" s="213" t="s">
        <v>498</v>
      </c>
      <c r="D380" s="155"/>
      <c r="E380" s="155"/>
      <c r="F380" s="155"/>
      <c r="G380" s="127"/>
      <c r="H380" s="127"/>
      <c r="I380" s="150"/>
      <c r="J380" s="127"/>
      <c r="K380" s="124"/>
      <c r="L380" s="127"/>
      <c r="M380" s="127"/>
      <c r="N380" s="127"/>
      <c r="O380" s="209"/>
      <c r="P380" s="127"/>
      <c r="Q380" s="127"/>
      <c r="R380" s="145"/>
      <c r="S380" s="150"/>
      <c r="T380" s="155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72"/>
    </row>
    <row r="381" spans="1:34" ht="15">
      <c r="A381" s="211"/>
      <c r="B381" s="212"/>
      <c r="C381" s="213" t="s">
        <v>499</v>
      </c>
      <c r="D381" s="155"/>
      <c r="E381" s="155" t="s">
        <v>38</v>
      </c>
      <c r="F381" s="155" t="s">
        <v>50</v>
      </c>
      <c r="G381" s="127">
        <f>I381+K381+M381</f>
        <v>85000</v>
      </c>
      <c r="H381" s="127"/>
      <c r="I381" s="150">
        <v>0</v>
      </c>
      <c r="J381" s="127"/>
      <c r="K381" s="124">
        <v>85000</v>
      </c>
      <c r="L381" s="127"/>
      <c r="M381" s="127">
        <v>0</v>
      </c>
      <c r="N381" s="127"/>
      <c r="O381" s="209" t="s">
        <v>382</v>
      </c>
      <c r="P381" s="127">
        <f>U381+AA381+AF381</f>
        <v>130000</v>
      </c>
      <c r="Q381" s="127"/>
      <c r="R381" s="145">
        <v>0</v>
      </c>
      <c r="S381" s="150"/>
      <c r="T381" s="155">
        <f>R381/1.21</f>
        <v>0</v>
      </c>
      <c r="U381" s="127">
        <f>CEILING(T381,100)</f>
        <v>0</v>
      </c>
      <c r="V381" s="127"/>
      <c r="W381" s="127">
        <v>85000</v>
      </c>
      <c r="X381" s="127"/>
      <c r="Y381" s="127">
        <f>W381/1.21</f>
        <v>70247.93388429753</v>
      </c>
      <c r="Z381" s="127"/>
      <c r="AA381" s="127">
        <f>CEILING(Y381,100)</f>
        <v>70300</v>
      </c>
      <c r="AB381" s="127"/>
      <c r="AC381" s="127">
        <v>0</v>
      </c>
      <c r="AD381" s="127"/>
      <c r="AE381" s="127">
        <f>AC381/1.21</f>
        <v>0</v>
      </c>
      <c r="AF381" s="127">
        <v>59700</v>
      </c>
      <c r="AG381" s="127"/>
      <c r="AH381" s="172" t="s">
        <v>522</v>
      </c>
    </row>
    <row r="382" spans="1:34" ht="15">
      <c r="A382" s="211"/>
      <c r="B382" s="212"/>
      <c r="C382" s="213"/>
      <c r="D382" s="155"/>
      <c r="E382" s="155"/>
      <c r="F382" s="155"/>
      <c r="G382" s="127"/>
      <c r="H382" s="127"/>
      <c r="I382" s="150"/>
      <c r="J382" s="127"/>
      <c r="K382" s="124"/>
      <c r="L382" s="127"/>
      <c r="M382" s="127"/>
      <c r="N382" s="127"/>
      <c r="O382" s="209"/>
      <c r="P382" s="127"/>
      <c r="Q382" s="127"/>
      <c r="R382" s="145"/>
      <c r="S382" s="150"/>
      <c r="T382" s="155"/>
      <c r="U382" s="127"/>
      <c r="V382" s="127"/>
      <c r="W382" s="127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72"/>
    </row>
    <row r="383" spans="1:34" ht="15.75">
      <c r="A383" s="215" t="s">
        <v>540</v>
      </c>
      <c r="B383" s="212">
        <v>5</v>
      </c>
      <c r="C383" s="213" t="s">
        <v>538</v>
      </c>
      <c r="D383" s="155"/>
      <c r="E383" s="155" t="s">
        <v>551</v>
      </c>
      <c r="F383" s="155" t="s">
        <v>539</v>
      </c>
      <c r="G383" s="127"/>
      <c r="H383" s="127"/>
      <c r="I383" s="150"/>
      <c r="J383" s="127"/>
      <c r="K383" s="124"/>
      <c r="L383" s="127"/>
      <c r="M383" s="127"/>
      <c r="N383" s="127"/>
      <c r="O383" s="209"/>
      <c r="P383" s="127">
        <f>U383+AA383+AF383</f>
        <v>114000</v>
      </c>
      <c r="Q383" s="127"/>
      <c r="R383" s="145"/>
      <c r="S383" s="150"/>
      <c r="T383" s="155"/>
      <c r="U383" s="127">
        <v>0</v>
      </c>
      <c r="V383" s="127"/>
      <c r="W383" s="127"/>
      <c r="X383" s="127"/>
      <c r="Y383" s="127"/>
      <c r="Z383" s="127"/>
      <c r="AA383" s="127">
        <v>114000</v>
      </c>
      <c r="AB383" s="127"/>
      <c r="AC383" s="127"/>
      <c r="AD383" s="127"/>
      <c r="AE383" s="127"/>
      <c r="AF383" s="127">
        <v>0</v>
      </c>
      <c r="AG383" s="127"/>
      <c r="AH383" s="172" t="s">
        <v>523</v>
      </c>
    </row>
    <row r="384" spans="1:34" ht="15.75">
      <c r="A384" s="215"/>
      <c r="B384" s="212"/>
      <c r="C384" s="213"/>
      <c r="D384" s="155"/>
      <c r="E384" s="155"/>
      <c r="F384" s="155"/>
      <c r="G384" s="127"/>
      <c r="H384" s="127"/>
      <c r="I384" s="150"/>
      <c r="J384" s="127"/>
      <c r="K384" s="124"/>
      <c r="L384" s="127"/>
      <c r="M384" s="127"/>
      <c r="N384" s="127"/>
      <c r="O384" s="209"/>
      <c r="P384" s="127"/>
      <c r="Q384" s="127"/>
      <c r="R384" s="145"/>
      <c r="S384" s="150"/>
      <c r="T384" s="155"/>
      <c r="U384" s="127"/>
      <c r="V384" s="127"/>
      <c r="W384" s="127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72"/>
    </row>
    <row r="385" spans="1:34" ht="15.75">
      <c r="A385" s="215" t="s">
        <v>541</v>
      </c>
      <c r="B385" s="212">
        <v>5</v>
      </c>
      <c r="C385" s="213" t="s">
        <v>557</v>
      </c>
      <c r="D385" s="155"/>
      <c r="E385" s="155" t="s">
        <v>552</v>
      </c>
      <c r="F385" s="155" t="s">
        <v>553</v>
      </c>
      <c r="G385" s="127"/>
      <c r="H385" s="127"/>
      <c r="I385" s="150"/>
      <c r="J385" s="127"/>
      <c r="K385" s="124"/>
      <c r="L385" s="127"/>
      <c r="M385" s="127"/>
      <c r="N385" s="127"/>
      <c r="O385" s="209"/>
      <c r="P385" s="127">
        <f>U385+AA385+AF385</f>
        <v>120000</v>
      </c>
      <c r="Q385" s="127"/>
      <c r="R385" s="145"/>
      <c r="S385" s="150"/>
      <c r="T385" s="155"/>
      <c r="U385" s="127">
        <v>0</v>
      </c>
      <c r="V385" s="127"/>
      <c r="W385" s="127"/>
      <c r="X385" s="127"/>
      <c r="Y385" s="127"/>
      <c r="Z385" s="127"/>
      <c r="AA385" s="127">
        <v>120000</v>
      </c>
      <c r="AB385" s="127"/>
      <c r="AC385" s="127"/>
      <c r="AD385" s="127"/>
      <c r="AE385" s="127"/>
      <c r="AF385" s="127">
        <v>0</v>
      </c>
      <c r="AG385" s="127"/>
      <c r="AH385" s="172" t="s">
        <v>523</v>
      </c>
    </row>
    <row r="386" spans="1:34" ht="15">
      <c r="A386" s="118"/>
      <c r="B386" s="119"/>
      <c r="C386" s="117" t="s">
        <v>556</v>
      </c>
      <c r="D386" s="155"/>
      <c r="E386" s="155"/>
      <c r="F386" s="155"/>
      <c r="G386" s="127"/>
      <c r="H386" s="127"/>
      <c r="I386" s="150"/>
      <c r="J386" s="127"/>
      <c r="K386" s="124"/>
      <c r="L386" s="127"/>
      <c r="M386" s="127"/>
      <c r="N386" s="127"/>
      <c r="O386" s="209"/>
      <c r="P386" s="127"/>
      <c r="Q386" s="127"/>
      <c r="R386" s="145"/>
      <c r="S386" s="150"/>
      <c r="T386" s="155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72"/>
    </row>
    <row r="387" spans="1:34" ht="15">
      <c r="A387" s="118"/>
      <c r="B387" s="119"/>
      <c r="C387" s="117"/>
      <c r="D387" s="155"/>
      <c r="E387" s="155"/>
      <c r="F387" s="155"/>
      <c r="G387" s="127"/>
      <c r="H387" s="127"/>
      <c r="I387" s="150"/>
      <c r="J387" s="127"/>
      <c r="K387" s="124"/>
      <c r="L387" s="127"/>
      <c r="M387" s="127"/>
      <c r="N387" s="127"/>
      <c r="O387" s="209"/>
      <c r="P387" s="127"/>
      <c r="Q387" s="127"/>
      <c r="R387" s="145"/>
      <c r="S387" s="150"/>
      <c r="T387" s="155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72"/>
    </row>
    <row r="388" spans="1:34" ht="15.75">
      <c r="A388" s="176" t="s">
        <v>542</v>
      </c>
      <c r="B388" s="212">
        <v>5</v>
      </c>
      <c r="C388" s="117" t="s">
        <v>558</v>
      </c>
      <c r="D388" s="155"/>
      <c r="E388" s="155" t="s">
        <v>554</v>
      </c>
      <c r="F388" s="155" t="s">
        <v>555</v>
      </c>
      <c r="G388" s="127"/>
      <c r="H388" s="127"/>
      <c r="I388" s="150"/>
      <c r="J388" s="127"/>
      <c r="K388" s="124"/>
      <c r="L388" s="127"/>
      <c r="M388" s="127"/>
      <c r="N388" s="127"/>
      <c r="O388" s="209"/>
      <c r="P388" s="127">
        <f>U388+AA388+AF388</f>
        <v>60000</v>
      </c>
      <c r="Q388" s="127"/>
      <c r="R388" s="145"/>
      <c r="S388" s="150"/>
      <c r="T388" s="155"/>
      <c r="U388" s="127">
        <v>0</v>
      </c>
      <c r="V388" s="127"/>
      <c r="W388" s="127"/>
      <c r="X388" s="127"/>
      <c r="Y388" s="127"/>
      <c r="Z388" s="127"/>
      <c r="AA388" s="127">
        <v>60000</v>
      </c>
      <c r="AB388" s="127"/>
      <c r="AC388" s="127"/>
      <c r="AD388" s="127"/>
      <c r="AE388" s="127"/>
      <c r="AF388" s="127">
        <v>0</v>
      </c>
      <c r="AG388" s="127"/>
      <c r="AH388" s="172" t="s">
        <v>523</v>
      </c>
    </row>
    <row r="389" spans="1:34" ht="15.75">
      <c r="A389" s="176"/>
      <c r="B389" s="212"/>
      <c r="C389" s="117" t="s">
        <v>559</v>
      </c>
      <c r="D389" s="155"/>
      <c r="E389" s="155"/>
      <c r="F389" s="155"/>
      <c r="G389" s="127"/>
      <c r="H389" s="127"/>
      <c r="I389" s="150"/>
      <c r="J389" s="127"/>
      <c r="K389" s="124"/>
      <c r="L389" s="127"/>
      <c r="M389" s="127"/>
      <c r="N389" s="127"/>
      <c r="O389" s="209"/>
      <c r="P389" s="127"/>
      <c r="Q389" s="127"/>
      <c r="R389" s="145"/>
      <c r="S389" s="150"/>
      <c r="T389" s="155"/>
      <c r="U389" s="127"/>
      <c r="V389" s="127"/>
      <c r="W389" s="127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72"/>
    </row>
    <row r="390" spans="1:34" ht="15.75">
      <c r="A390" s="176"/>
      <c r="B390" s="212"/>
      <c r="C390" s="117"/>
      <c r="D390" s="155"/>
      <c r="E390" s="155"/>
      <c r="F390" s="155"/>
      <c r="G390" s="127"/>
      <c r="H390" s="127"/>
      <c r="I390" s="150"/>
      <c r="J390" s="127"/>
      <c r="K390" s="124"/>
      <c r="L390" s="127"/>
      <c r="M390" s="127"/>
      <c r="N390" s="127"/>
      <c r="O390" s="209"/>
      <c r="P390" s="127"/>
      <c r="Q390" s="127"/>
      <c r="R390" s="145"/>
      <c r="S390" s="150"/>
      <c r="T390" s="155"/>
      <c r="U390" s="127"/>
      <c r="V390" s="127"/>
      <c r="W390" s="127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72"/>
    </row>
    <row r="391" spans="1:34" ht="15.75">
      <c r="A391" s="176" t="s">
        <v>544</v>
      </c>
      <c r="B391" s="212">
        <v>5</v>
      </c>
      <c r="C391" s="117" t="s">
        <v>543</v>
      </c>
      <c r="D391" s="155"/>
      <c r="E391" s="155" t="s">
        <v>35</v>
      </c>
      <c r="F391" s="155" t="s">
        <v>45</v>
      </c>
      <c r="G391" s="127"/>
      <c r="H391" s="127"/>
      <c r="I391" s="150"/>
      <c r="J391" s="127"/>
      <c r="K391" s="124"/>
      <c r="L391" s="127"/>
      <c r="M391" s="127"/>
      <c r="N391" s="127"/>
      <c r="O391" s="209"/>
      <c r="P391" s="127">
        <f>U391+AA391+AF391</f>
        <v>991736</v>
      </c>
      <c r="Q391" s="127"/>
      <c r="R391" s="145"/>
      <c r="S391" s="150"/>
      <c r="T391" s="155"/>
      <c r="U391" s="127">
        <v>0</v>
      </c>
      <c r="V391" s="127"/>
      <c r="W391" s="127"/>
      <c r="X391" s="127"/>
      <c r="Y391" s="127"/>
      <c r="Z391" s="127"/>
      <c r="AA391" s="127">
        <v>20000</v>
      </c>
      <c r="AB391" s="127"/>
      <c r="AC391" s="127"/>
      <c r="AD391" s="127"/>
      <c r="AE391" s="127"/>
      <c r="AF391" s="127">
        <v>971736</v>
      </c>
      <c r="AG391" s="127"/>
      <c r="AH391" s="172" t="s">
        <v>522</v>
      </c>
    </row>
    <row r="392" spans="1:34" ht="15">
      <c r="A392" s="118"/>
      <c r="B392" s="119"/>
      <c r="C392" s="117"/>
      <c r="D392" s="155"/>
      <c r="E392" s="155"/>
      <c r="F392" s="155"/>
      <c r="G392" s="127"/>
      <c r="H392" s="127"/>
      <c r="I392" s="150"/>
      <c r="J392" s="127"/>
      <c r="K392" s="124"/>
      <c r="L392" s="127"/>
      <c r="M392" s="127"/>
      <c r="N392" s="127"/>
      <c r="O392" s="209"/>
      <c r="P392" s="127"/>
      <c r="Q392" s="127"/>
      <c r="R392" s="145"/>
      <c r="S392" s="150"/>
      <c r="T392" s="155"/>
      <c r="U392" s="127"/>
      <c r="V392" s="127"/>
      <c r="W392" s="127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72"/>
    </row>
    <row r="393" spans="1:34" ht="15.75">
      <c r="A393" s="176" t="s">
        <v>689</v>
      </c>
      <c r="B393" s="119">
        <v>5</v>
      </c>
      <c r="C393" s="117" t="s">
        <v>690</v>
      </c>
      <c r="D393" s="155"/>
      <c r="E393" s="155"/>
      <c r="F393" s="155"/>
      <c r="G393" s="127"/>
      <c r="H393" s="127"/>
      <c r="I393" s="150"/>
      <c r="J393" s="127"/>
      <c r="K393" s="124"/>
      <c r="L393" s="127"/>
      <c r="M393" s="127"/>
      <c r="N393" s="127"/>
      <c r="O393" s="209"/>
      <c r="P393" s="127">
        <v>70000</v>
      </c>
      <c r="Q393" s="127"/>
      <c r="R393" s="145"/>
      <c r="S393" s="150"/>
      <c r="T393" s="155"/>
      <c r="U393" s="127">
        <v>0</v>
      </c>
      <c r="V393" s="127"/>
      <c r="W393" s="127"/>
      <c r="X393" s="127"/>
      <c r="Y393" s="127"/>
      <c r="Z393" s="127"/>
      <c r="AA393" s="127">
        <v>5000</v>
      </c>
      <c r="AB393" s="127"/>
      <c r="AC393" s="127"/>
      <c r="AD393" s="127"/>
      <c r="AE393" s="127"/>
      <c r="AF393" s="127">
        <f>P393-AA393</f>
        <v>65000</v>
      </c>
      <c r="AG393" s="127"/>
      <c r="AH393" s="172" t="s">
        <v>522</v>
      </c>
    </row>
    <row r="394" spans="1:34" ht="15">
      <c r="A394" s="118"/>
      <c r="B394" s="119"/>
      <c r="C394" s="117"/>
      <c r="D394" s="155"/>
      <c r="E394" s="155"/>
      <c r="F394" s="155"/>
      <c r="G394" s="127"/>
      <c r="H394" s="127"/>
      <c r="I394" s="150"/>
      <c r="J394" s="127"/>
      <c r="K394" s="124"/>
      <c r="L394" s="127"/>
      <c r="M394" s="127"/>
      <c r="N394" s="127"/>
      <c r="O394" s="209"/>
      <c r="P394" s="127"/>
      <c r="Q394" s="127"/>
      <c r="R394" s="145"/>
      <c r="S394" s="150"/>
      <c r="T394" s="155"/>
      <c r="U394" s="127"/>
      <c r="V394" s="127"/>
      <c r="W394" s="127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72"/>
    </row>
    <row r="395" spans="1:34" ht="15">
      <c r="A395" s="208" t="s">
        <v>140</v>
      </c>
      <c r="B395" s="119">
        <v>5</v>
      </c>
      <c r="C395" s="117" t="s">
        <v>160</v>
      </c>
      <c r="D395" s="155"/>
      <c r="E395" s="155"/>
      <c r="F395" s="155"/>
      <c r="G395" s="127"/>
      <c r="H395" s="127"/>
      <c r="I395" s="150"/>
      <c r="J395" s="127"/>
      <c r="K395" s="124"/>
      <c r="L395" s="127"/>
      <c r="M395" s="127"/>
      <c r="N395" s="127"/>
      <c r="O395" s="127"/>
      <c r="P395" s="127"/>
      <c r="Q395" s="127"/>
      <c r="R395" s="145"/>
      <c r="S395" s="150"/>
      <c r="T395" s="155"/>
      <c r="U395" s="127"/>
      <c r="V395" s="127"/>
      <c r="W395" s="127"/>
      <c r="X395" s="127"/>
      <c r="Y395" s="127"/>
      <c r="Z395" s="127"/>
      <c r="AA395" s="127"/>
      <c r="AB395" s="127"/>
      <c r="AC395" s="127"/>
      <c r="AD395" s="127"/>
      <c r="AE395" s="127"/>
      <c r="AF395" s="127"/>
      <c r="AG395" s="127"/>
      <c r="AH395" s="128"/>
    </row>
    <row r="396" spans="1:34" ht="15">
      <c r="A396" s="210"/>
      <c r="B396" s="119"/>
      <c r="C396" s="117" t="s">
        <v>212</v>
      </c>
      <c r="D396" s="155"/>
      <c r="E396" s="155" t="s">
        <v>27</v>
      </c>
      <c r="F396" s="155" t="s">
        <v>45</v>
      </c>
      <c r="G396" s="127">
        <f>I396+K396+M396</f>
        <v>248000</v>
      </c>
      <c r="H396" s="127"/>
      <c r="I396" s="150">
        <v>0</v>
      </c>
      <c r="J396" s="127"/>
      <c r="K396" s="124">
        <f>50000+198000</f>
        <v>248000</v>
      </c>
      <c r="L396" s="127"/>
      <c r="M396" s="127">
        <v>0</v>
      </c>
      <c r="N396" s="127"/>
      <c r="O396" s="209" t="s">
        <v>382</v>
      </c>
      <c r="P396" s="127">
        <f>U396+AA396+AF396</f>
        <v>205000</v>
      </c>
      <c r="Q396" s="127"/>
      <c r="R396" s="145">
        <v>0</v>
      </c>
      <c r="S396" s="150"/>
      <c r="T396" s="155">
        <f>R396/1.21</f>
        <v>0</v>
      </c>
      <c r="U396" s="127">
        <f>CEILING(T396,100)</f>
        <v>0</v>
      </c>
      <c r="V396" s="127"/>
      <c r="W396" s="127">
        <f>50000+198000</f>
        <v>248000</v>
      </c>
      <c r="X396" s="127"/>
      <c r="Y396" s="127">
        <f>W396/1.21</f>
        <v>204958.67768595042</v>
      </c>
      <c r="Z396" s="127"/>
      <c r="AA396" s="127">
        <f>CEILING(Y396,100)</f>
        <v>205000</v>
      </c>
      <c r="AB396" s="127"/>
      <c r="AC396" s="127">
        <v>0</v>
      </c>
      <c r="AD396" s="127"/>
      <c r="AE396" s="127">
        <f>AC396/1.21</f>
        <v>0</v>
      </c>
      <c r="AF396" s="127">
        <f>CEILING(AE396,100)</f>
        <v>0</v>
      </c>
      <c r="AG396" s="127"/>
      <c r="AH396" s="172" t="s">
        <v>523</v>
      </c>
    </row>
    <row r="397" spans="1:34" ht="15.75" thickBot="1">
      <c r="A397" s="210"/>
      <c r="B397" s="119"/>
      <c r="C397" s="117"/>
      <c r="D397" s="155"/>
      <c r="E397" s="155"/>
      <c r="F397" s="155"/>
      <c r="G397" s="127"/>
      <c r="H397" s="127"/>
      <c r="I397" s="150"/>
      <c r="J397" s="127"/>
      <c r="K397" s="124"/>
      <c r="L397" s="127"/>
      <c r="M397" s="127"/>
      <c r="N397" s="127"/>
      <c r="O397" s="209"/>
      <c r="P397" s="127"/>
      <c r="Q397" s="127"/>
      <c r="R397" s="145"/>
      <c r="S397" s="150"/>
      <c r="T397" s="155"/>
      <c r="U397" s="127"/>
      <c r="V397" s="127"/>
      <c r="W397" s="127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72"/>
    </row>
    <row r="398" spans="1:34" ht="17.25" thickBot="1" thickTop="1">
      <c r="A398" s="35"/>
      <c r="B398" s="181" t="s">
        <v>709</v>
      </c>
      <c r="C398" s="18"/>
      <c r="D398" s="18"/>
      <c r="E398" s="18"/>
      <c r="F398" s="18"/>
      <c r="G398" s="110">
        <f>I398+K398+M398</f>
        <v>138409319.00826448</v>
      </c>
      <c r="H398" s="111"/>
      <c r="I398" s="129">
        <f>SUM(I400:I418)</f>
        <v>1700000</v>
      </c>
      <c r="J398" s="111"/>
      <c r="K398" s="130">
        <f>SUM(K400:K418)</f>
        <v>61269719.00826447</v>
      </c>
      <c r="L398" s="111"/>
      <c r="M398" s="110">
        <f>SUM(M400:M418)</f>
        <v>75439600</v>
      </c>
      <c r="N398" s="111"/>
      <c r="O398" s="111"/>
      <c r="P398" s="20">
        <f>SUM(P399:P407)</f>
        <v>11261490</v>
      </c>
      <c r="Q398" s="111"/>
      <c r="R398" s="163">
        <f>SUM(R400:R418)</f>
        <v>1700000</v>
      </c>
      <c r="S398" s="129"/>
      <c r="T398" s="129">
        <f>SUM(T400:T418)</f>
        <v>1404958.6776859504</v>
      </c>
      <c r="U398" s="129">
        <f>SUM(U400:U407)</f>
        <v>0</v>
      </c>
      <c r="V398" s="129"/>
      <c r="W398" s="129">
        <f>SUM(W400:W418)</f>
        <v>62426719.00826447</v>
      </c>
      <c r="X398" s="129"/>
      <c r="Y398" s="129">
        <f>SUM(Y400:Y418)</f>
        <v>15862809.91735537</v>
      </c>
      <c r="Z398" s="129"/>
      <c r="AA398" s="129">
        <f>SUM(AA400:AA407)</f>
        <v>11261490</v>
      </c>
      <c r="AB398" s="129"/>
      <c r="AC398" s="110">
        <f>SUM(AC400:AC418)</f>
        <v>82248800</v>
      </c>
      <c r="AD398" s="110"/>
      <c r="AE398" s="129">
        <f>SUM(AE400:AE418)</f>
        <v>67974214.87603305</v>
      </c>
      <c r="AF398" s="129">
        <f>SUM(AF400:AF407)</f>
        <v>0</v>
      </c>
      <c r="AG398" s="111"/>
      <c r="AH398" s="189"/>
    </row>
    <row r="399" spans="1:34" ht="15.75" thickTop="1">
      <c r="A399" s="106"/>
      <c r="C399" s="104"/>
      <c r="D399" s="133"/>
      <c r="E399" s="133"/>
      <c r="F399" s="133"/>
      <c r="G399" s="112"/>
      <c r="H399" s="112"/>
      <c r="I399" s="150"/>
      <c r="J399" s="112"/>
      <c r="K399" s="143"/>
      <c r="L399" s="112"/>
      <c r="M399" s="112"/>
      <c r="N399" s="112"/>
      <c r="O399" s="171"/>
      <c r="P399" s="112"/>
      <c r="Q399" s="112"/>
      <c r="R399" s="145"/>
      <c r="S399" s="150"/>
      <c r="T399" s="133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88"/>
    </row>
    <row r="400" spans="1:34" ht="15">
      <c r="A400" s="106"/>
      <c r="B400" s="105">
        <v>6</v>
      </c>
      <c r="C400" s="104" t="s">
        <v>703</v>
      </c>
      <c r="D400" s="133"/>
      <c r="E400" s="133" t="s">
        <v>704</v>
      </c>
      <c r="F400" s="133" t="s">
        <v>705</v>
      </c>
      <c r="G400" s="112"/>
      <c r="H400" s="112"/>
      <c r="I400" s="150"/>
      <c r="J400" s="112"/>
      <c r="K400" s="143"/>
      <c r="L400" s="112"/>
      <c r="M400" s="112"/>
      <c r="N400" s="112"/>
      <c r="O400" s="171"/>
      <c r="P400" s="112">
        <v>532924</v>
      </c>
      <c r="Q400" s="112"/>
      <c r="R400" s="145"/>
      <c r="S400" s="150"/>
      <c r="T400" s="133"/>
      <c r="U400" s="112">
        <v>0</v>
      </c>
      <c r="V400" s="112"/>
      <c r="W400" s="112"/>
      <c r="X400" s="112"/>
      <c r="Y400" s="112"/>
      <c r="Z400" s="112"/>
      <c r="AA400" s="112">
        <v>532924</v>
      </c>
      <c r="AB400" s="112"/>
      <c r="AC400" s="112"/>
      <c r="AD400" s="112"/>
      <c r="AE400" s="112"/>
      <c r="AF400" s="112">
        <v>0</v>
      </c>
      <c r="AG400" s="112"/>
      <c r="AH400" s="188" t="s">
        <v>523</v>
      </c>
    </row>
    <row r="401" spans="1:34" ht="15">
      <c r="A401" s="106"/>
      <c r="C401" s="104"/>
      <c r="D401" s="133"/>
      <c r="E401" s="133"/>
      <c r="F401" s="133"/>
      <c r="G401" s="112"/>
      <c r="H401" s="112"/>
      <c r="I401" s="150"/>
      <c r="J401" s="112"/>
      <c r="K401" s="143"/>
      <c r="L401" s="112"/>
      <c r="M401" s="112"/>
      <c r="N401" s="112"/>
      <c r="O401" s="171"/>
      <c r="P401" s="112"/>
      <c r="Q401" s="112"/>
      <c r="R401" s="145"/>
      <c r="S401" s="150"/>
      <c r="T401" s="133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88"/>
    </row>
    <row r="402" spans="1:34" ht="15">
      <c r="A402" s="106"/>
      <c r="B402" s="105">
        <v>6</v>
      </c>
      <c r="C402" s="104" t="s">
        <v>706</v>
      </c>
      <c r="D402" s="133"/>
      <c r="E402" s="133" t="s">
        <v>35</v>
      </c>
      <c r="F402" s="133" t="s">
        <v>45</v>
      </c>
      <c r="G402" s="112"/>
      <c r="H402" s="112"/>
      <c r="I402" s="150"/>
      <c r="J402" s="112"/>
      <c r="K402" s="143"/>
      <c r="L402" s="112"/>
      <c r="M402" s="112"/>
      <c r="N402" s="112"/>
      <c r="O402" s="171"/>
      <c r="P402" s="112">
        <f>4046400+1183721</f>
        <v>5230121</v>
      </c>
      <c r="Q402" s="112"/>
      <c r="R402" s="145"/>
      <c r="S402" s="150"/>
      <c r="T402" s="133"/>
      <c r="U402" s="112">
        <v>0</v>
      </c>
      <c r="V402" s="112"/>
      <c r="W402" s="112"/>
      <c r="X402" s="112"/>
      <c r="Y402" s="112"/>
      <c r="Z402" s="112"/>
      <c r="AA402" s="112">
        <f>4046400+1183721</f>
        <v>5230121</v>
      </c>
      <c r="AB402" s="112"/>
      <c r="AC402" s="112"/>
      <c r="AD402" s="112"/>
      <c r="AE402" s="112"/>
      <c r="AF402" s="112">
        <v>0</v>
      </c>
      <c r="AG402" s="112"/>
      <c r="AH402" s="188" t="s">
        <v>523</v>
      </c>
    </row>
    <row r="403" spans="1:34" ht="15">
      <c r="A403" s="106"/>
      <c r="C403" s="104"/>
      <c r="D403" s="133"/>
      <c r="E403" s="133"/>
      <c r="F403" s="133"/>
      <c r="G403" s="112"/>
      <c r="H403" s="112"/>
      <c r="I403" s="150"/>
      <c r="J403" s="112"/>
      <c r="K403" s="143"/>
      <c r="L403" s="112"/>
      <c r="M403" s="112"/>
      <c r="N403" s="112"/>
      <c r="O403" s="171"/>
      <c r="P403" s="112"/>
      <c r="Q403" s="112"/>
      <c r="R403" s="145"/>
      <c r="S403" s="150"/>
      <c r="T403" s="133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88"/>
    </row>
    <row r="404" spans="1:34" ht="15">
      <c r="A404" s="106"/>
      <c r="B404" s="105">
        <v>6</v>
      </c>
      <c r="C404" s="104" t="s">
        <v>707</v>
      </c>
      <c r="D404" s="133"/>
      <c r="E404" s="133" t="s">
        <v>35</v>
      </c>
      <c r="F404" s="133" t="s">
        <v>45</v>
      </c>
      <c r="G404" s="112"/>
      <c r="H404" s="112"/>
      <c r="I404" s="150"/>
      <c r="J404" s="112"/>
      <c r="K404" s="143"/>
      <c r="L404" s="112"/>
      <c r="M404" s="112"/>
      <c r="N404" s="112"/>
      <c r="O404" s="171"/>
      <c r="P404" s="112">
        <f>2250000+521216</f>
        <v>2771216</v>
      </c>
      <c r="Q404" s="112"/>
      <c r="R404" s="145"/>
      <c r="S404" s="150"/>
      <c r="T404" s="133"/>
      <c r="U404" s="112">
        <v>0</v>
      </c>
      <c r="V404" s="112"/>
      <c r="W404" s="112"/>
      <c r="X404" s="112"/>
      <c r="Y404" s="112"/>
      <c r="Z404" s="112"/>
      <c r="AA404" s="112">
        <f>2250000+521216</f>
        <v>2771216</v>
      </c>
      <c r="AB404" s="112"/>
      <c r="AC404" s="112"/>
      <c r="AD404" s="112"/>
      <c r="AE404" s="112"/>
      <c r="AF404" s="112">
        <v>0</v>
      </c>
      <c r="AG404" s="112"/>
      <c r="AH404" s="188" t="s">
        <v>523</v>
      </c>
    </row>
    <row r="405" spans="1:34" ht="15">
      <c r="A405" s="106"/>
      <c r="C405" s="104"/>
      <c r="D405" s="133"/>
      <c r="E405" s="133"/>
      <c r="F405" s="133"/>
      <c r="G405" s="112"/>
      <c r="H405" s="112"/>
      <c r="I405" s="150"/>
      <c r="J405" s="112"/>
      <c r="K405" s="143"/>
      <c r="L405" s="112"/>
      <c r="M405" s="112"/>
      <c r="N405" s="112"/>
      <c r="O405" s="171"/>
      <c r="P405" s="112"/>
      <c r="Q405" s="112"/>
      <c r="R405" s="145"/>
      <c r="S405" s="150"/>
      <c r="T405" s="133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88"/>
    </row>
    <row r="406" spans="1:34" ht="15">
      <c r="A406" s="106"/>
      <c r="B406" s="105">
        <v>6</v>
      </c>
      <c r="C406" s="104" t="s">
        <v>708</v>
      </c>
      <c r="D406" s="133"/>
      <c r="E406" s="133" t="s">
        <v>35</v>
      </c>
      <c r="F406" s="133" t="s">
        <v>45</v>
      </c>
      <c r="G406" s="112"/>
      <c r="H406" s="112"/>
      <c r="I406" s="150"/>
      <c r="J406" s="112"/>
      <c r="K406" s="143"/>
      <c r="L406" s="112"/>
      <c r="M406" s="112"/>
      <c r="N406" s="112"/>
      <c r="O406" s="171"/>
      <c r="P406" s="112">
        <f>2214000+513229</f>
        <v>2727229</v>
      </c>
      <c r="Q406" s="112"/>
      <c r="R406" s="145"/>
      <c r="S406" s="150"/>
      <c r="T406" s="133"/>
      <c r="U406" s="112">
        <v>0</v>
      </c>
      <c r="V406" s="112"/>
      <c r="W406" s="112"/>
      <c r="X406" s="112"/>
      <c r="Y406" s="112"/>
      <c r="Z406" s="112"/>
      <c r="AA406" s="112">
        <f>2214000+513229</f>
        <v>2727229</v>
      </c>
      <c r="AB406" s="112"/>
      <c r="AC406" s="112"/>
      <c r="AD406" s="112"/>
      <c r="AE406" s="112"/>
      <c r="AF406" s="112">
        <v>0</v>
      </c>
      <c r="AG406" s="112"/>
      <c r="AH406" s="188" t="s">
        <v>523</v>
      </c>
    </row>
    <row r="407" spans="1:34" ht="15.75" thickBot="1">
      <c r="A407" s="106"/>
      <c r="C407" s="133"/>
      <c r="D407" s="133"/>
      <c r="E407" s="133"/>
      <c r="F407" s="133"/>
      <c r="G407" s="112"/>
      <c r="H407" s="112"/>
      <c r="I407" s="150"/>
      <c r="J407" s="112"/>
      <c r="K407" s="143"/>
      <c r="L407" s="112"/>
      <c r="M407" s="112"/>
      <c r="N407" s="112"/>
      <c r="O407" s="171"/>
      <c r="P407" s="112"/>
      <c r="Q407" s="112"/>
      <c r="R407" s="145"/>
      <c r="S407" s="150"/>
      <c r="T407" s="133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88"/>
    </row>
    <row r="408" spans="1:34" ht="17.25" thickBot="1" thickTop="1">
      <c r="A408" s="35"/>
      <c r="B408" s="183" t="s">
        <v>710</v>
      </c>
      <c r="C408" s="196"/>
      <c r="D408" s="18" t="s">
        <v>7</v>
      </c>
      <c r="E408" s="18"/>
      <c r="F408" s="18"/>
      <c r="G408" s="20">
        <f>G14+G23+G123+G152+G371</f>
        <v>95555600</v>
      </c>
      <c r="H408" s="20"/>
      <c r="I408" s="20">
        <f>I14+I23+I123+I152+I371</f>
        <v>1700000</v>
      </c>
      <c r="J408" s="20"/>
      <c r="K408" s="20">
        <f>K14+K23+K123+K152+K371</f>
        <v>18416000</v>
      </c>
      <c r="L408" s="20"/>
      <c r="M408" s="20">
        <f>M14+M23+M123+M152+M371</f>
        <v>75439600</v>
      </c>
      <c r="N408" s="20"/>
      <c r="O408" s="20"/>
      <c r="P408" s="20">
        <f>P371+P152+P123+P23+P14+P398</f>
        <v>164839856</v>
      </c>
      <c r="Q408" s="20"/>
      <c r="R408" s="20">
        <f>R14+R23+R123+R152+R371</f>
        <v>1700000</v>
      </c>
      <c r="S408" s="20"/>
      <c r="T408" s="20">
        <f>T14+T23+T123+T152+T371</f>
        <v>1404958.6776859504</v>
      </c>
      <c r="U408" s="20">
        <f>U14+U23+U123+U152+U371+U398</f>
        <v>1216000</v>
      </c>
      <c r="V408" s="20"/>
      <c r="W408" s="20">
        <f>W14+W23+W123+W152+W371</f>
        <v>19573000</v>
      </c>
      <c r="X408" s="20"/>
      <c r="Y408" s="20">
        <f>Y14+Y23+Y123+Y152+Y371</f>
        <v>15862809.91735537</v>
      </c>
      <c r="Z408" s="20"/>
      <c r="AA408" s="20">
        <f>AA14+AA23+AA123+AA152+AA371+AA398</f>
        <v>33265020</v>
      </c>
      <c r="AB408" s="20"/>
      <c r="AC408" s="20">
        <f>AC14+AC23+AC123+AC152+AC371</f>
        <v>82248800</v>
      </c>
      <c r="AD408" s="20"/>
      <c r="AE408" s="20">
        <f>AE14+AE23+AE123+AE152+AE371</f>
        <v>67974214.87603305</v>
      </c>
      <c r="AF408" s="20">
        <f>AF14+AF23+AF123+AF152+AF371+AF398</f>
        <v>130358836</v>
      </c>
      <c r="AG408" s="20"/>
      <c r="AH408" s="192"/>
    </row>
    <row r="409" spans="1:34" ht="15.75" thickTop="1">
      <c r="A409" s="126"/>
      <c r="C409" s="104"/>
      <c r="D409" s="104"/>
      <c r="E409" s="104"/>
      <c r="F409" s="104"/>
      <c r="G409" s="107"/>
      <c r="H409" s="107"/>
      <c r="I409" s="119"/>
      <c r="J409" s="107"/>
      <c r="K409" s="113"/>
      <c r="L409" s="107"/>
      <c r="M409" s="107"/>
      <c r="N409" s="107"/>
      <c r="O409" s="107"/>
      <c r="P409" s="112"/>
      <c r="Q409" s="112"/>
      <c r="R409" s="151"/>
      <c r="S409" s="151"/>
      <c r="T409" s="151"/>
      <c r="U409" s="151"/>
      <c r="V409" s="112"/>
      <c r="W409" s="143"/>
      <c r="X409" s="143"/>
      <c r="Y409" s="143"/>
      <c r="Z409" s="143"/>
      <c r="AA409" s="143"/>
      <c r="AB409" s="112"/>
      <c r="AC409" s="112"/>
      <c r="AD409" s="112"/>
      <c r="AE409" s="112"/>
      <c r="AF409" s="112"/>
      <c r="AG409" s="112"/>
      <c r="AH409" s="159"/>
    </row>
    <row r="410" spans="7:34" ht="15">
      <c r="G410" s="131"/>
      <c r="H410" s="131"/>
      <c r="I410" s="119"/>
      <c r="J410" s="131"/>
      <c r="K410" s="113"/>
      <c r="L410" s="131"/>
      <c r="M410" s="131"/>
      <c r="N410" s="131"/>
      <c r="O410" s="131"/>
      <c r="P410" s="156"/>
      <c r="Q410" s="156"/>
      <c r="R410" s="151"/>
      <c r="S410" s="151"/>
      <c r="T410" s="151"/>
      <c r="U410" s="151"/>
      <c r="V410" s="156"/>
      <c r="W410" s="143"/>
      <c r="X410" s="143"/>
      <c r="Y410" s="143"/>
      <c r="Z410" s="143"/>
      <c r="AA410" s="143"/>
      <c r="AB410" s="156"/>
      <c r="AC410" s="156"/>
      <c r="AD410" s="156"/>
      <c r="AE410" s="156"/>
      <c r="AF410" s="156"/>
      <c r="AG410" s="156"/>
      <c r="AH410" s="193"/>
    </row>
    <row r="411" spans="7:34" ht="15">
      <c r="G411" s="131"/>
      <c r="H411" s="131"/>
      <c r="I411" s="119"/>
      <c r="J411" s="131"/>
      <c r="K411" s="113">
        <f>51853000/1.21</f>
        <v>42853719.00826447</v>
      </c>
      <c r="L411" s="131"/>
      <c r="M411" s="131"/>
      <c r="N411" s="131"/>
      <c r="O411" s="131"/>
      <c r="P411" s="156"/>
      <c r="Q411" s="156"/>
      <c r="R411" s="151"/>
      <c r="S411" s="151"/>
      <c r="T411" s="151"/>
      <c r="U411" s="151"/>
      <c r="V411" s="156"/>
      <c r="W411" s="143">
        <f>51853000/1.21</f>
        <v>42853719.00826447</v>
      </c>
      <c r="X411" s="143"/>
      <c r="Y411" s="143"/>
      <c r="Z411" s="143"/>
      <c r="AA411" s="143"/>
      <c r="AB411" s="156"/>
      <c r="AC411" s="156"/>
      <c r="AD411" s="156"/>
      <c r="AE411" s="156"/>
      <c r="AF411" s="156"/>
      <c r="AG411" s="156"/>
      <c r="AH411" s="193"/>
    </row>
    <row r="412" spans="7:34" ht="15">
      <c r="G412" s="131"/>
      <c r="H412" s="131"/>
      <c r="I412" s="119"/>
      <c r="J412" s="131"/>
      <c r="K412" s="113"/>
      <c r="L412" s="131"/>
      <c r="M412" s="131"/>
      <c r="N412" s="131"/>
      <c r="O412" s="131"/>
      <c r="P412" s="156"/>
      <c r="Q412" s="131"/>
      <c r="V412" s="135"/>
      <c r="AH412" s="126"/>
    </row>
    <row r="413" spans="7:34" ht="15">
      <c r="G413" s="131"/>
      <c r="H413" s="131"/>
      <c r="I413" s="119"/>
      <c r="J413" s="131"/>
      <c r="K413" s="113"/>
      <c r="L413" s="131"/>
      <c r="M413" s="131"/>
      <c r="N413" s="131"/>
      <c r="O413" s="131"/>
      <c r="P413" s="156"/>
      <c r="Q413" s="131"/>
      <c r="V413" s="135"/>
      <c r="AH413" s="126"/>
    </row>
    <row r="414" spans="7:34" ht="15">
      <c r="G414" s="131"/>
      <c r="H414" s="131"/>
      <c r="I414" s="119"/>
      <c r="J414" s="131"/>
      <c r="K414" s="113"/>
      <c r="L414" s="131"/>
      <c r="M414" s="131"/>
      <c r="N414" s="131"/>
      <c r="O414" s="131"/>
      <c r="P414" s="156"/>
      <c r="Q414" s="131"/>
      <c r="V414" s="135"/>
      <c r="AH414" s="126"/>
    </row>
    <row r="415" spans="7:34" ht="15">
      <c r="G415" s="131"/>
      <c r="H415" s="131"/>
      <c r="I415" s="119"/>
      <c r="J415" s="131"/>
      <c r="K415" s="113"/>
      <c r="L415" s="131"/>
      <c r="M415" s="131"/>
      <c r="N415" s="131"/>
      <c r="O415" s="131"/>
      <c r="P415" s="156"/>
      <c r="Q415" s="131"/>
      <c r="V415" s="135"/>
      <c r="AH415" s="126"/>
    </row>
    <row r="416" spans="7:34" ht="15">
      <c r="G416" s="131"/>
      <c r="H416" s="131"/>
      <c r="I416" s="119"/>
      <c r="J416" s="131"/>
      <c r="K416" s="113"/>
      <c r="L416" s="131"/>
      <c r="M416" s="131"/>
      <c r="N416" s="131"/>
      <c r="O416" s="131"/>
      <c r="P416" s="156"/>
      <c r="Q416" s="131"/>
      <c r="V416" s="135"/>
      <c r="AH416" s="126"/>
    </row>
    <row r="417" spans="7:34" ht="15">
      <c r="G417" s="131"/>
      <c r="H417" s="131"/>
      <c r="I417" s="119"/>
      <c r="J417" s="131"/>
      <c r="K417" s="113"/>
      <c r="L417" s="131"/>
      <c r="M417" s="131"/>
      <c r="N417" s="131"/>
      <c r="O417" s="131"/>
      <c r="P417" s="156"/>
      <c r="Q417" s="131"/>
      <c r="V417" s="135"/>
      <c r="AH417" s="126"/>
    </row>
    <row r="418" spans="2:34" ht="15">
      <c r="B418" s="177"/>
      <c r="G418" s="131"/>
      <c r="H418" s="131"/>
      <c r="I418" s="119"/>
      <c r="J418" s="131"/>
      <c r="K418" s="113"/>
      <c r="L418" s="131"/>
      <c r="M418" s="131"/>
      <c r="N418" s="131"/>
      <c r="O418" s="131"/>
      <c r="P418" s="156"/>
      <c r="Q418" s="131"/>
      <c r="V418" s="135"/>
      <c r="AH418" s="126"/>
    </row>
    <row r="419" spans="2:34" ht="15">
      <c r="B419" s="177"/>
      <c r="G419" s="131"/>
      <c r="H419" s="131"/>
      <c r="I419" s="119"/>
      <c r="J419" s="131"/>
      <c r="K419" s="113"/>
      <c r="L419" s="131"/>
      <c r="M419" s="131"/>
      <c r="N419" s="131"/>
      <c r="O419" s="131"/>
      <c r="P419" s="156"/>
      <c r="Q419" s="131"/>
      <c r="V419" s="135"/>
      <c r="AH419" s="126"/>
    </row>
    <row r="420" spans="2:34" ht="15">
      <c r="B420" s="177"/>
      <c r="G420" s="131"/>
      <c r="H420" s="131"/>
      <c r="I420" s="119"/>
      <c r="J420" s="131"/>
      <c r="K420" s="113"/>
      <c r="L420" s="131"/>
      <c r="M420" s="131"/>
      <c r="N420" s="131"/>
      <c r="O420" s="131"/>
      <c r="P420" s="156"/>
      <c r="Q420" s="131"/>
      <c r="V420" s="135"/>
      <c r="AH420" s="126"/>
    </row>
    <row r="421" spans="2:34" ht="15">
      <c r="B421" s="177"/>
      <c r="G421" s="131"/>
      <c r="H421" s="131"/>
      <c r="I421" s="119"/>
      <c r="J421" s="131"/>
      <c r="K421" s="113"/>
      <c r="L421" s="131"/>
      <c r="M421" s="131"/>
      <c r="N421" s="131"/>
      <c r="O421" s="131"/>
      <c r="P421" s="156"/>
      <c r="Q421" s="131"/>
      <c r="V421" s="135"/>
      <c r="AH421" s="126"/>
    </row>
    <row r="422" spans="7:34" ht="15">
      <c r="G422" s="131"/>
      <c r="H422" s="131"/>
      <c r="I422" s="119"/>
      <c r="J422" s="131"/>
      <c r="K422" s="113"/>
      <c r="L422" s="131"/>
      <c r="M422" s="131"/>
      <c r="N422" s="131"/>
      <c r="O422" s="131"/>
      <c r="P422" s="156"/>
      <c r="Q422" s="131"/>
      <c r="V422" s="135"/>
      <c r="AH422" s="126"/>
    </row>
    <row r="423" spans="7:34" ht="15">
      <c r="G423" s="131"/>
      <c r="H423" s="131"/>
      <c r="I423" s="119"/>
      <c r="J423" s="131"/>
      <c r="K423" s="113"/>
      <c r="L423" s="131"/>
      <c r="M423" s="131"/>
      <c r="N423" s="131"/>
      <c r="O423" s="131"/>
      <c r="P423" s="156"/>
      <c r="Q423" s="131"/>
      <c r="AH423" s="126"/>
    </row>
    <row r="424" spans="7:34" ht="15">
      <c r="G424" s="131"/>
      <c r="H424" s="131"/>
      <c r="I424" s="119"/>
      <c r="J424" s="131"/>
      <c r="K424" s="113"/>
      <c r="L424" s="131"/>
      <c r="M424" s="131"/>
      <c r="N424" s="131"/>
      <c r="O424" s="131"/>
      <c r="P424" s="156"/>
      <c r="Q424" s="131"/>
      <c r="AH424" s="126"/>
    </row>
    <row r="425" spans="7:34" ht="15">
      <c r="G425" s="131"/>
      <c r="H425" s="131"/>
      <c r="I425" s="119"/>
      <c r="J425" s="131"/>
      <c r="K425" s="113"/>
      <c r="L425" s="131"/>
      <c r="M425" s="131"/>
      <c r="N425" s="131"/>
      <c r="O425" s="131"/>
      <c r="P425" s="156"/>
      <c r="Q425" s="131"/>
      <c r="AH425" s="126"/>
    </row>
    <row r="426" spans="7:34" ht="15">
      <c r="G426" s="131"/>
      <c r="H426" s="131"/>
      <c r="I426" s="119"/>
      <c r="J426" s="131"/>
      <c r="K426" s="113"/>
      <c r="L426" s="131"/>
      <c r="M426" s="131"/>
      <c r="N426" s="131"/>
      <c r="O426" s="131"/>
      <c r="P426" s="156"/>
      <c r="Q426" s="131"/>
      <c r="AH426" s="126"/>
    </row>
    <row r="427" spans="7:34" ht="15">
      <c r="G427" s="131"/>
      <c r="H427" s="131"/>
      <c r="I427" s="119"/>
      <c r="J427" s="131"/>
      <c r="K427" s="113"/>
      <c r="L427" s="131"/>
      <c r="M427" s="131"/>
      <c r="N427" s="131"/>
      <c r="O427" s="131"/>
      <c r="P427" s="156"/>
      <c r="Q427" s="131"/>
      <c r="AH427" s="126"/>
    </row>
    <row r="428" spans="7:34" ht="15">
      <c r="G428" s="131"/>
      <c r="H428" s="131"/>
      <c r="I428" s="119"/>
      <c r="J428" s="131"/>
      <c r="K428" s="113"/>
      <c r="L428" s="131"/>
      <c r="M428" s="131"/>
      <c r="N428" s="131"/>
      <c r="O428" s="131"/>
      <c r="P428" s="156"/>
      <c r="Q428" s="131"/>
      <c r="AH428" s="126"/>
    </row>
    <row r="429" spans="7:34" ht="15">
      <c r="G429" s="131"/>
      <c r="H429" s="131"/>
      <c r="I429" s="119"/>
      <c r="J429" s="131"/>
      <c r="K429" s="113"/>
      <c r="L429" s="131"/>
      <c r="M429" s="131"/>
      <c r="N429" s="131"/>
      <c r="O429" s="131"/>
      <c r="P429" s="156"/>
      <c r="Q429" s="131"/>
      <c r="AH429" s="126"/>
    </row>
    <row r="430" spans="7:34" ht="15">
      <c r="G430" s="131"/>
      <c r="H430" s="131"/>
      <c r="I430" s="119"/>
      <c r="J430" s="131"/>
      <c r="K430" s="113"/>
      <c r="L430" s="131"/>
      <c r="M430" s="131"/>
      <c r="N430" s="131"/>
      <c r="O430" s="131"/>
      <c r="P430" s="156"/>
      <c r="Q430" s="131"/>
      <c r="AH430" s="126"/>
    </row>
    <row r="431" spans="7:34" ht="15">
      <c r="G431" s="131"/>
      <c r="H431" s="131"/>
      <c r="I431" s="119"/>
      <c r="J431" s="131"/>
      <c r="K431" s="113"/>
      <c r="L431" s="131"/>
      <c r="M431" s="131"/>
      <c r="N431" s="131"/>
      <c r="O431" s="131"/>
      <c r="P431" s="156"/>
      <c r="Q431" s="131"/>
      <c r="AH431" s="126"/>
    </row>
    <row r="432" spans="7:34" ht="15">
      <c r="G432" s="131"/>
      <c r="H432" s="131"/>
      <c r="I432" s="119"/>
      <c r="J432" s="131"/>
      <c r="K432" s="113"/>
      <c r="L432" s="131"/>
      <c r="M432" s="131"/>
      <c r="N432" s="131"/>
      <c r="O432" s="131"/>
      <c r="P432" s="156"/>
      <c r="Q432" s="131"/>
      <c r="AH432" s="126"/>
    </row>
    <row r="433" spans="7:34" ht="15">
      <c r="G433" s="131"/>
      <c r="H433" s="131"/>
      <c r="I433" s="119"/>
      <c r="J433" s="131"/>
      <c r="K433" s="113"/>
      <c r="L433" s="131"/>
      <c r="M433" s="131"/>
      <c r="N433" s="131"/>
      <c r="O433" s="131"/>
      <c r="P433" s="156"/>
      <c r="Q433" s="131"/>
      <c r="AH433" s="126"/>
    </row>
    <row r="434" spans="7:34" ht="15">
      <c r="G434" s="131"/>
      <c r="H434" s="131"/>
      <c r="I434" s="119"/>
      <c r="J434" s="131"/>
      <c r="K434" s="113"/>
      <c r="L434" s="131"/>
      <c r="M434" s="131"/>
      <c r="N434" s="131"/>
      <c r="O434" s="131"/>
      <c r="P434" s="156"/>
      <c r="Q434" s="131"/>
      <c r="AH434" s="126"/>
    </row>
    <row r="435" spans="7:34" ht="15">
      <c r="G435" s="131"/>
      <c r="H435" s="131"/>
      <c r="I435" s="119"/>
      <c r="J435" s="131"/>
      <c r="K435" s="113"/>
      <c r="L435" s="131"/>
      <c r="M435" s="131"/>
      <c r="N435" s="131"/>
      <c r="O435" s="131"/>
      <c r="P435" s="156"/>
      <c r="Q435" s="131"/>
      <c r="AH435" s="126"/>
    </row>
    <row r="436" spans="7:34" ht="15">
      <c r="G436" s="131"/>
      <c r="H436" s="131"/>
      <c r="I436" s="119"/>
      <c r="J436" s="131"/>
      <c r="K436" s="113"/>
      <c r="L436" s="131"/>
      <c r="M436" s="131"/>
      <c r="N436" s="131"/>
      <c r="O436" s="131"/>
      <c r="P436" s="156"/>
      <c r="Q436" s="131"/>
      <c r="AH436" s="126"/>
    </row>
    <row r="437" spans="7:34" ht="15">
      <c r="G437" s="131"/>
      <c r="H437" s="131"/>
      <c r="I437" s="119"/>
      <c r="J437" s="131"/>
      <c r="K437" s="113"/>
      <c r="L437" s="131"/>
      <c r="M437" s="131"/>
      <c r="N437" s="131"/>
      <c r="O437" s="131"/>
      <c r="P437" s="156"/>
      <c r="Q437" s="131"/>
      <c r="AH437" s="126"/>
    </row>
    <row r="438" spans="7:34" ht="15">
      <c r="G438" s="131"/>
      <c r="H438" s="131"/>
      <c r="I438" s="119"/>
      <c r="J438" s="131"/>
      <c r="K438" s="113"/>
      <c r="L438" s="131"/>
      <c r="M438" s="131"/>
      <c r="N438" s="131"/>
      <c r="O438" s="131"/>
      <c r="P438" s="156"/>
      <c r="Q438" s="131"/>
      <c r="AH438" s="126"/>
    </row>
    <row r="439" spans="7:34" ht="15">
      <c r="G439" s="131"/>
      <c r="H439" s="131"/>
      <c r="I439" s="119"/>
      <c r="J439" s="131"/>
      <c r="K439" s="113"/>
      <c r="L439" s="131"/>
      <c r="M439" s="131"/>
      <c r="N439" s="131"/>
      <c r="O439" s="131"/>
      <c r="P439" s="156"/>
      <c r="Q439" s="131"/>
      <c r="AH439" s="126"/>
    </row>
    <row r="440" spans="7:34" ht="15">
      <c r="G440" s="131"/>
      <c r="H440" s="131"/>
      <c r="I440" s="119"/>
      <c r="J440" s="131"/>
      <c r="K440" s="113"/>
      <c r="L440" s="131"/>
      <c r="M440" s="131"/>
      <c r="N440" s="131"/>
      <c r="O440" s="131"/>
      <c r="P440" s="156"/>
      <c r="Q440" s="131"/>
      <c r="AH440" s="126"/>
    </row>
    <row r="441" spans="7:34" ht="15">
      <c r="G441" s="131"/>
      <c r="H441" s="131"/>
      <c r="I441" s="119"/>
      <c r="J441" s="131"/>
      <c r="K441" s="113"/>
      <c r="L441" s="131"/>
      <c r="M441" s="131"/>
      <c r="N441" s="131"/>
      <c r="O441" s="131"/>
      <c r="P441" s="156"/>
      <c r="Q441" s="131"/>
      <c r="AH441" s="126"/>
    </row>
    <row r="442" spans="7:34" ht="15">
      <c r="G442" s="131"/>
      <c r="H442" s="131"/>
      <c r="I442" s="119"/>
      <c r="J442" s="131"/>
      <c r="K442" s="113"/>
      <c r="L442" s="131"/>
      <c r="M442" s="131"/>
      <c r="N442" s="131"/>
      <c r="O442" s="131"/>
      <c r="P442" s="156"/>
      <c r="Q442" s="131"/>
      <c r="AH442" s="126"/>
    </row>
    <row r="443" spans="7:34" ht="15">
      <c r="G443" s="131"/>
      <c r="H443" s="131"/>
      <c r="I443" s="119"/>
      <c r="J443" s="131"/>
      <c r="K443" s="113"/>
      <c r="L443" s="131"/>
      <c r="M443" s="131"/>
      <c r="N443" s="131"/>
      <c r="O443" s="131"/>
      <c r="P443" s="156"/>
      <c r="Q443" s="131"/>
      <c r="AH443" s="126"/>
    </row>
    <row r="444" spans="7:34" ht="15">
      <c r="G444" s="131"/>
      <c r="H444" s="131"/>
      <c r="I444" s="119"/>
      <c r="J444" s="131"/>
      <c r="K444" s="113"/>
      <c r="L444" s="131"/>
      <c r="M444" s="131"/>
      <c r="N444" s="131"/>
      <c r="O444" s="131"/>
      <c r="P444" s="156"/>
      <c r="Q444" s="131"/>
      <c r="AH444" s="126"/>
    </row>
    <row r="445" spans="7:34" ht="15">
      <c r="G445" s="131"/>
      <c r="H445" s="131"/>
      <c r="I445" s="119"/>
      <c r="J445" s="131"/>
      <c r="K445" s="113"/>
      <c r="L445" s="131"/>
      <c r="M445" s="131"/>
      <c r="N445" s="131"/>
      <c r="O445" s="131"/>
      <c r="P445" s="156"/>
      <c r="Q445" s="131"/>
      <c r="AH445" s="126"/>
    </row>
    <row r="446" spans="7:34" ht="15">
      <c r="G446" s="131"/>
      <c r="H446" s="131"/>
      <c r="I446" s="119"/>
      <c r="J446" s="131"/>
      <c r="K446" s="113"/>
      <c r="L446" s="131"/>
      <c r="M446" s="131"/>
      <c r="N446" s="131"/>
      <c r="O446" s="131"/>
      <c r="P446" s="156"/>
      <c r="Q446" s="131"/>
      <c r="AH446" s="126"/>
    </row>
    <row r="447" spans="7:34" ht="15">
      <c r="G447" s="131"/>
      <c r="H447" s="131"/>
      <c r="I447" s="119"/>
      <c r="J447" s="131"/>
      <c r="K447" s="113"/>
      <c r="L447" s="131"/>
      <c r="M447" s="131"/>
      <c r="N447" s="131"/>
      <c r="O447" s="131"/>
      <c r="P447" s="156"/>
      <c r="Q447" s="131"/>
      <c r="AH447" s="126"/>
    </row>
    <row r="448" spans="7:34" ht="15">
      <c r="G448" s="131"/>
      <c r="H448" s="131"/>
      <c r="I448" s="119"/>
      <c r="J448" s="131"/>
      <c r="K448" s="113"/>
      <c r="L448" s="131"/>
      <c r="M448" s="131"/>
      <c r="N448" s="131"/>
      <c r="O448" s="131"/>
      <c r="P448" s="156"/>
      <c r="Q448" s="131"/>
      <c r="AH448" s="126"/>
    </row>
    <row r="449" spans="7:34" ht="15">
      <c r="G449" s="131"/>
      <c r="H449" s="131"/>
      <c r="I449" s="119"/>
      <c r="J449" s="131"/>
      <c r="K449" s="113"/>
      <c r="L449" s="131"/>
      <c r="M449" s="131"/>
      <c r="N449" s="131"/>
      <c r="O449" s="131"/>
      <c r="P449" s="156"/>
      <c r="Q449" s="131"/>
      <c r="AH449" s="126"/>
    </row>
    <row r="450" spans="7:34" ht="15">
      <c r="G450" s="131"/>
      <c r="H450" s="131"/>
      <c r="I450" s="119"/>
      <c r="J450" s="131"/>
      <c r="K450" s="113"/>
      <c r="L450" s="131"/>
      <c r="M450" s="131"/>
      <c r="N450" s="131"/>
      <c r="O450" s="131"/>
      <c r="P450" s="156"/>
      <c r="Q450" s="131"/>
      <c r="AH450" s="126"/>
    </row>
    <row r="451" spans="7:34" ht="15">
      <c r="G451" s="131"/>
      <c r="H451" s="131"/>
      <c r="I451" s="119"/>
      <c r="J451" s="131"/>
      <c r="K451" s="113"/>
      <c r="L451" s="131"/>
      <c r="M451" s="131"/>
      <c r="N451" s="131"/>
      <c r="O451" s="131"/>
      <c r="P451" s="156"/>
      <c r="Q451" s="131"/>
      <c r="AH451" s="126"/>
    </row>
    <row r="452" spans="7:34" ht="15">
      <c r="G452" s="131"/>
      <c r="H452" s="131"/>
      <c r="I452" s="119"/>
      <c r="J452" s="131"/>
      <c r="K452" s="113"/>
      <c r="L452" s="131"/>
      <c r="M452" s="131"/>
      <c r="N452" s="131"/>
      <c r="O452" s="131"/>
      <c r="P452" s="156"/>
      <c r="Q452" s="131"/>
      <c r="AH452" s="126"/>
    </row>
    <row r="453" spans="7:34" ht="15">
      <c r="G453" s="131"/>
      <c r="H453" s="131"/>
      <c r="I453" s="119"/>
      <c r="J453" s="131"/>
      <c r="K453" s="113"/>
      <c r="L453" s="131"/>
      <c r="M453" s="131"/>
      <c r="N453" s="131"/>
      <c r="O453" s="131"/>
      <c r="P453" s="156"/>
      <c r="Q453" s="131"/>
      <c r="AH453" s="126"/>
    </row>
    <row r="454" spans="7:34" ht="15">
      <c r="G454" s="131"/>
      <c r="H454" s="131"/>
      <c r="I454" s="119"/>
      <c r="J454" s="131"/>
      <c r="K454" s="113"/>
      <c r="L454" s="131"/>
      <c r="M454" s="131"/>
      <c r="N454" s="131"/>
      <c r="O454" s="131"/>
      <c r="P454" s="156"/>
      <c r="Q454" s="131"/>
      <c r="AH454" s="126"/>
    </row>
    <row r="455" spans="7:34" ht="15">
      <c r="G455" s="131"/>
      <c r="H455" s="131"/>
      <c r="I455" s="119"/>
      <c r="J455" s="131"/>
      <c r="K455" s="113"/>
      <c r="L455" s="131"/>
      <c r="M455" s="131"/>
      <c r="N455" s="131"/>
      <c r="O455" s="131"/>
      <c r="P455" s="156"/>
      <c r="Q455" s="131"/>
      <c r="AH455" s="126"/>
    </row>
    <row r="456" spans="7:34" ht="15">
      <c r="G456" s="131"/>
      <c r="H456" s="131"/>
      <c r="I456" s="119"/>
      <c r="J456" s="131"/>
      <c r="K456" s="113"/>
      <c r="L456" s="131"/>
      <c r="M456" s="131"/>
      <c r="N456" s="131"/>
      <c r="O456" s="131"/>
      <c r="P456" s="156"/>
      <c r="Q456" s="131"/>
      <c r="AH456" s="126"/>
    </row>
    <row r="457" spans="7:34" ht="15">
      <c r="G457" s="131"/>
      <c r="H457" s="131"/>
      <c r="I457" s="119"/>
      <c r="J457" s="131"/>
      <c r="K457" s="113"/>
      <c r="L457" s="131"/>
      <c r="M457" s="131"/>
      <c r="N457" s="131"/>
      <c r="O457" s="131"/>
      <c r="P457" s="156"/>
      <c r="Q457" s="131"/>
      <c r="AH457" s="126"/>
    </row>
    <row r="458" spans="7:34" ht="15">
      <c r="G458" s="131"/>
      <c r="H458" s="131"/>
      <c r="I458" s="119"/>
      <c r="J458" s="131"/>
      <c r="K458" s="113"/>
      <c r="L458" s="131"/>
      <c r="M458" s="131"/>
      <c r="N458" s="131"/>
      <c r="O458" s="131"/>
      <c r="P458" s="156"/>
      <c r="Q458" s="131"/>
      <c r="AH458" s="126"/>
    </row>
    <row r="459" spans="7:34" ht="15">
      <c r="G459" s="131"/>
      <c r="H459" s="131"/>
      <c r="I459" s="119"/>
      <c r="J459" s="131"/>
      <c r="K459" s="113"/>
      <c r="L459" s="131"/>
      <c r="M459" s="131"/>
      <c r="N459" s="131"/>
      <c r="O459" s="131"/>
      <c r="P459" s="156"/>
      <c r="Q459" s="131"/>
      <c r="AH459" s="126"/>
    </row>
    <row r="460" spans="7:34" ht="15">
      <c r="G460" s="131"/>
      <c r="H460" s="131"/>
      <c r="I460" s="119"/>
      <c r="J460" s="131"/>
      <c r="K460" s="113"/>
      <c r="L460" s="131"/>
      <c r="M460" s="131"/>
      <c r="N460" s="131"/>
      <c r="O460" s="131"/>
      <c r="P460" s="156"/>
      <c r="Q460" s="131"/>
      <c r="AH460" s="126"/>
    </row>
    <row r="461" spans="7:34" ht="15">
      <c r="G461" s="131"/>
      <c r="H461" s="131"/>
      <c r="I461" s="119"/>
      <c r="J461" s="131"/>
      <c r="K461" s="113"/>
      <c r="L461" s="131"/>
      <c r="M461" s="131"/>
      <c r="N461" s="131"/>
      <c r="O461" s="131"/>
      <c r="P461" s="156"/>
      <c r="Q461" s="131"/>
      <c r="AH461" s="126"/>
    </row>
    <row r="462" spans="7:34" ht="15">
      <c r="G462" s="131"/>
      <c r="H462" s="131"/>
      <c r="I462" s="119"/>
      <c r="J462" s="131"/>
      <c r="K462" s="113"/>
      <c r="L462" s="131"/>
      <c r="M462" s="131"/>
      <c r="N462" s="131"/>
      <c r="O462" s="131"/>
      <c r="P462" s="156"/>
      <c r="Q462" s="131"/>
      <c r="AH462" s="126"/>
    </row>
    <row r="463" spans="7:34" ht="15">
      <c r="G463" s="131"/>
      <c r="H463" s="131"/>
      <c r="I463" s="119"/>
      <c r="J463" s="131"/>
      <c r="K463" s="113"/>
      <c r="L463" s="131"/>
      <c r="M463" s="131"/>
      <c r="N463" s="131"/>
      <c r="O463" s="131"/>
      <c r="P463" s="156"/>
      <c r="Q463" s="131"/>
      <c r="AH463" s="126"/>
    </row>
    <row r="464" spans="7:34" ht="15">
      <c r="G464" s="131"/>
      <c r="H464" s="131"/>
      <c r="I464" s="119"/>
      <c r="J464" s="131"/>
      <c r="K464" s="113"/>
      <c r="L464" s="131"/>
      <c r="M464" s="131"/>
      <c r="N464" s="131"/>
      <c r="O464" s="131"/>
      <c r="P464" s="156"/>
      <c r="Q464" s="131"/>
      <c r="AH464" s="126"/>
    </row>
    <row r="465" spans="7:34" ht="15">
      <c r="G465" s="131"/>
      <c r="H465" s="131"/>
      <c r="I465" s="119"/>
      <c r="J465" s="131"/>
      <c r="K465" s="113"/>
      <c r="L465" s="131"/>
      <c r="M465" s="131"/>
      <c r="N465" s="131"/>
      <c r="O465" s="131"/>
      <c r="P465" s="156"/>
      <c r="Q465" s="131"/>
      <c r="AH465" s="126"/>
    </row>
    <row r="466" spans="7:34" ht="15">
      <c r="G466" s="131"/>
      <c r="H466" s="131"/>
      <c r="I466" s="119"/>
      <c r="J466" s="131"/>
      <c r="K466" s="113"/>
      <c r="L466" s="131"/>
      <c r="M466" s="131"/>
      <c r="N466" s="131"/>
      <c r="O466" s="131"/>
      <c r="P466" s="156"/>
      <c r="Q466" s="131"/>
      <c r="AH466" s="126"/>
    </row>
    <row r="467" spans="7:34" ht="15">
      <c r="G467" s="131"/>
      <c r="H467" s="131"/>
      <c r="I467" s="119"/>
      <c r="J467" s="131"/>
      <c r="K467" s="113"/>
      <c r="L467" s="131"/>
      <c r="M467" s="131"/>
      <c r="N467" s="131"/>
      <c r="O467" s="131"/>
      <c r="P467" s="156"/>
      <c r="Q467" s="131"/>
      <c r="AH467" s="126"/>
    </row>
    <row r="468" spans="7:34" ht="15">
      <c r="G468" s="131"/>
      <c r="H468" s="131"/>
      <c r="I468" s="119"/>
      <c r="J468" s="131"/>
      <c r="K468" s="113"/>
      <c r="L468" s="131"/>
      <c r="M468" s="131"/>
      <c r="N468" s="131"/>
      <c r="O468" s="131"/>
      <c r="P468" s="156"/>
      <c r="Q468" s="131"/>
      <c r="AH468" s="126"/>
    </row>
    <row r="469" spans="7:34" ht="15">
      <c r="G469" s="131"/>
      <c r="H469" s="131"/>
      <c r="I469" s="119"/>
      <c r="J469" s="131"/>
      <c r="K469" s="113"/>
      <c r="L469" s="131"/>
      <c r="M469" s="131"/>
      <c r="N469" s="131"/>
      <c r="O469" s="131"/>
      <c r="P469" s="156"/>
      <c r="Q469" s="131"/>
      <c r="AH469" s="126"/>
    </row>
    <row r="470" spans="7:34" ht="15">
      <c r="G470" s="131"/>
      <c r="H470" s="131"/>
      <c r="I470" s="119"/>
      <c r="J470" s="131"/>
      <c r="K470" s="113"/>
      <c r="L470" s="131"/>
      <c r="M470" s="131"/>
      <c r="N470" s="131"/>
      <c r="O470" s="131"/>
      <c r="P470" s="156"/>
      <c r="Q470" s="131"/>
      <c r="AH470" s="126"/>
    </row>
    <row r="471" spans="7:34" ht="15">
      <c r="G471" s="131"/>
      <c r="H471" s="131"/>
      <c r="I471" s="119"/>
      <c r="J471" s="131"/>
      <c r="K471" s="113"/>
      <c r="L471" s="131"/>
      <c r="M471" s="131"/>
      <c r="N471" s="131"/>
      <c r="O471" s="131"/>
      <c r="P471" s="156"/>
      <c r="Q471" s="131"/>
      <c r="AH471" s="126"/>
    </row>
    <row r="472" spans="7:17" ht="15">
      <c r="G472" s="131"/>
      <c r="H472" s="131"/>
      <c r="I472" s="119"/>
      <c r="J472" s="131"/>
      <c r="K472" s="113"/>
      <c r="L472" s="131"/>
      <c r="M472" s="131"/>
      <c r="N472" s="131"/>
      <c r="O472" s="131"/>
      <c r="P472" s="156"/>
      <c r="Q472" s="131"/>
    </row>
    <row r="473" spans="7:17" ht="15">
      <c r="G473" s="131"/>
      <c r="H473" s="131"/>
      <c r="I473" s="119"/>
      <c r="J473" s="131"/>
      <c r="K473" s="113"/>
      <c r="L473" s="131"/>
      <c r="M473" s="131"/>
      <c r="N473" s="131"/>
      <c r="O473" s="131"/>
      <c r="P473" s="156"/>
      <c r="Q473" s="131"/>
    </row>
    <row r="474" spans="7:17" ht="15">
      <c r="G474" s="131"/>
      <c r="H474" s="131"/>
      <c r="I474" s="119"/>
      <c r="J474" s="131"/>
      <c r="K474" s="113"/>
      <c r="L474" s="131"/>
      <c r="M474" s="131"/>
      <c r="N474" s="131"/>
      <c r="O474" s="131"/>
      <c r="P474" s="156"/>
      <c r="Q474" s="131"/>
    </row>
    <row r="475" spans="7:17" ht="15">
      <c r="G475" s="131"/>
      <c r="H475" s="131"/>
      <c r="I475" s="119"/>
      <c r="J475" s="131"/>
      <c r="K475" s="113"/>
      <c r="L475" s="131"/>
      <c r="M475" s="131"/>
      <c r="N475" s="131"/>
      <c r="O475" s="131"/>
      <c r="P475" s="156"/>
      <c r="Q475" s="131"/>
    </row>
    <row r="476" spans="7:17" ht="15">
      <c r="G476" s="131"/>
      <c r="H476" s="131"/>
      <c r="I476" s="119"/>
      <c r="J476" s="131"/>
      <c r="K476" s="113"/>
      <c r="L476" s="131"/>
      <c r="M476" s="131"/>
      <c r="N476" s="131"/>
      <c r="O476" s="131"/>
      <c r="P476" s="156"/>
      <c r="Q476" s="131"/>
    </row>
    <row r="477" spans="7:17" ht="15">
      <c r="G477" s="131"/>
      <c r="H477" s="131"/>
      <c r="I477" s="119"/>
      <c r="J477" s="131"/>
      <c r="K477" s="113"/>
      <c r="L477" s="131"/>
      <c r="M477" s="131"/>
      <c r="N477" s="131"/>
      <c r="O477" s="131"/>
      <c r="P477" s="156"/>
      <c r="Q477" s="131"/>
    </row>
    <row r="478" spans="7:17" ht="15">
      <c r="G478" s="131"/>
      <c r="H478" s="131"/>
      <c r="I478" s="119"/>
      <c r="J478" s="131"/>
      <c r="K478" s="113"/>
      <c r="L478" s="131"/>
      <c r="M478" s="131"/>
      <c r="N478" s="131"/>
      <c r="O478" s="131"/>
      <c r="P478" s="156"/>
      <c r="Q478" s="131"/>
    </row>
    <row r="479" spans="7:17" ht="15">
      <c r="G479" s="131"/>
      <c r="H479" s="131"/>
      <c r="I479" s="119"/>
      <c r="J479" s="131"/>
      <c r="K479" s="113"/>
      <c r="L479" s="131"/>
      <c r="M479" s="131"/>
      <c r="N479" s="131"/>
      <c r="O479" s="131"/>
      <c r="P479" s="156"/>
      <c r="Q479" s="131"/>
    </row>
    <row r="480" spans="7:17" ht="15">
      <c r="G480" s="131"/>
      <c r="H480" s="131"/>
      <c r="I480" s="119"/>
      <c r="J480" s="131"/>
      <c r="K480" s="113"/>
      <c r="L480" s="131"/>
      <c r="M480" s="131"/>
      <c r="N480" s="131"/>
      <c r="O480" s="131"/>
      <c r="P480" s="156"/>
      <c r="Q480" s="131"/>
    </row>
    <row r="481" spans="7:17" ht="15">
      <c r="G481" s="131"/>
      <c r="H481" s="131"/>
      <c r="I481" s="119"/>
      <c r="J481" s="131"/>
      <c r="K481" s="113"/>
      <c r="L481" s="131"/>
      <c r="M481" s="131"/>
      <c r="N481" s="131"/>
      <c r="O481" s="131"/>
      <c r="P481" s="156"/>
      <c r="Q481" s="131"/>
    </row>
    <row r="482" spans="7:17" ht="15">
      <c r="G482" s="131"/>
      <c r="H482" s="131"/>
      <c r="I482" s="119"/>
      <c r="J482" s="131"/>
      <c r="K482" s="113"/>
      <c r="L482" s="131"/>
      <c r="M482" s="131"/>
      <c r="N482" s="131"/>
      <c r="O482" s="131"/>
      <c r="P482" s="156"/>
      <c r="Q482" s="131"/>
    </row>
    <row r="483" spans="7:17" ht="15">
      <c r="G483" s="131"/>
      <c r="H483" s="131"/>
      <c r="I483" s="119"/>
      <c r="J483" s="131"/>
      <c r="K483" s="113"/>
      <c r="L483" s="131"/>
      <c r="M483" s="131"/>
      <c r="N483" s="131"/>
      <c r="O483" s="131"/>
      <c r="P483" s="156"/>
      <c r="Q483" s="131"/>
    </row>
    <row r="484" spans="7:17" ht="15">
      <c r="G484" s="131"/>
      <c r="H484" s="131"/>
      <c r="I484" s="119"/>
      <c r="J484" s="131"/>
      <c r="K484" s="113"/>
      <c r="L484" s="131"/>
      <c r="M484" s="131"/>
      <c r="N484" s="131"/>
      <c r="O484" s="131"/>
      <c r="P484" s="156"/>
      <c r="Q484" s="131"/>
    </row>
    <row r="485" spans="7:17" ht="15">
      <c r="G485" s="131"/>
      <c r="H485" s="131"/>
      <c r="I485" s="119"/>
      <c r="J485" s="131"/>
      <c r="K485" s="113"/>
      <c r="L485" s="131"/>
      <c r="M485" s="131"/>
      <c r="N485" s="131"/>
      <c r="O485" s="131"/>
      <c r="P485" s="156"/>
      <c r="Q485" s="131"/>
    </row>
    <row r="486" spans="7:17" ht="15">
      <c r="G486" s="131"/>
      <c r="H486" s="131"/>
      <c r="I486" s="119"/>
      <c r="J486" s="131"/>
      <c r="K486" s="113"/>
      <c r="L486" s="131"/>
      <c r="M486" s="131"/>
      <c r="N486" s="131"/>
      <c r="O486" s="131"/>
      <c r="P486" s="156"/>
      <c r="Q486" s="131"/>
    </row>
    <row r="487" spans="7:17" ht="15">
      <c r="G487" s="131"/>
      <c r="H487" s="131"/>
      <c r="I487" s="119"/>
      <c r="J487" s="131"/>
      <c r="K487" s="113"/>
      <c r="L487" s="131"/>
      <c r="M487" s="131"/>
      <c r="N487" s="131"/>
      <c r="O487" s="131"/>
      <c r="P487" s="156"/>
      <c r="Q487" s="131"/>
    </row>
    <row r="488" spans="7:17" ht="15">
      <c r="G488" s="131"/>
      <c r="H488" s="131"/>
      <c r="I488" s="119"/>
      <c r="J488" s="131"/>
      <c r="K488" s="113"/>
      <c r="L488" s="131"/>
      <c r="M488" s="131"/>
      <c r="N488" s="131"/>
      <c r="O488" s="131"/>
      <c r="P488" s="156"/>
      <c r="Q488" s="131"/>
    </row>
    <row r="489" spans="7:17" ht="15">
      <c r="G489" s="131"/>
      <c r="H489" s="131"/>
      <c r="I489" s="119"/>
      <c r="J489" s="131"/>
      <c r="K489" s="113"/>
      <c r="L489" s="131"/>
      <c r="M489" s="131"/>
      <c r="N489" s="131"/>
      <c r="O489" s="131"/>
      <c r="P489" s="156"/>
      <c r="Q489" s="131"/>
    </row>
    <row r="490" spans="7:17" ht="15">
      <c r="G490" s="131"/>
      <c r="H490" s="131"/>
      <c r="I490" s="119"/>
      <c r="J490" s="131"/>
      <c r="K490" s="113"/>
      <c r="L490" s="131"/>
      <c r="M490" s="131"/>
      <c r="N490" s="131"/>
      <c r="O490" s="131"/>
      <c r="P490" s="156"/>
      <c r="Q490" s="131"/>
    </row>
    <row r="491" spans="7:17" ht="15">
      <c r="G491" s="131"/>
      <c r="H491" s="131"/>
      <c r="I491" s="119"/>
      <c r="J491" s="131"/>
      <c r="K491" s="113"/>
      <c r="L491" s="131"/>
      <c r="M491" s="131"/>
      <c r="N491" s="131"/>
      <c r="O491" s="131"/>
      <c r="P491" s="156"/>
      <c r="Q491" s="131"/>
    </row>
    <row r="492" spans="7:17" ht="15">
      <c r="G492" s="131"/>
      <c r="H492" s="131"/>
      <c r="I492" s="119"/>
      <c r="J492" s="131"/>
      <c r="K492" s="113"/>
      <c r="L492" s="131"/>
      <c r="M492" s="131"/>
      <c r="N492" s="131"/>
      <c r="O492" s="131"/>
      <c r="P492" s="156"/>
      <c r="Q492" s="131"/>
    </row>
    <row r="493" spans="7:17" ht="15">
      <c r="G493" s="131"/>
      <c r="H493" s="131"/>
      <c r="I493" s="119"/>
      <c r="J493" s="131"/>
      <c r="K493" s="113"/>
      <c r="L493" s="131"/>
      <c r="M493" s="131"/>
      <c r="N493" s="131"/>
      <c r="O493" s="131"/>
      <c r="P493" s="156"/>
      <c r="Q493" s="131"/>
    </row>
    <row r="494" spans="7:17" ht="15">
      <c r="G494" s="131"/>
      <c r="H494" s="131"/>
      <c r="I494" s="119"/>
      <c r="J494" s="131"/>
      <c r="K494" s="113"/>
      <c r="L494" s="131"/>
      <c r="M494" s="131"/>
      <c r="N494" s="131"/>
      <c r="O494" s="131"/>
      <c r="P494" s="156"/>
      <c r="Q494" s="131"/>
    </row>
    <row r="495" spans="7:17" ht="15">
      <c r="G495" s="131"/>
      <c r="H495" s="131"/>
      <c r="I495" s="119"/>
      <c r="J495" s="131"/>
      <c r="K495" s="113"/>
      <c r="L495" s="131"/>
      <c r="M495" s="131"/>
      <c r="N495" s="131"/>
      <c r="O495" s="131"/>
      <c r="P495" s="156"/>
      <c r="Q495" s="131"/>
    </row>
    <row r="496" spans="7:17" ht="15">
      <c r="G496" s="131"/>
      <c r="H496" s="131"/>
      <c r="I496" s="119"/>
      <c r="J496" s="131"/>
      <c r="K496" s="113"/>
      <c r="L496" s="131"/>
      <c r="M496" s="131"/>
      <c r="N496" s="131"/>
      <c r="O496" s="131"/>
      <c r="P496" s="156"/>
      <c r="Q496" s="131"/>
    </row>
    <row r="497" spans="7:17" ht="15">
      <c r="G497" s="131"/>
      <c r="H497" s="131"/>
      <c r="I497" s="119"/>
      <c r="J497" s="131"/>
      <c r="K497" s="113"/>
      <c r="L497" s="131"/>
      <c r="M497" s="131"/>
      <c r="N497" s="131"/>
      <c r="O497" s="131"/>
      <c r="P497" s="156"/>
      <c r="Q497" s="131"/>
    </row>
    <row r="498" spans="7:17" ht="15">
      <c r="G498" s="131"/>
      <c r="H498" s="131"/>
      <c r="I498" s="119"/>
      <c r="J498" s="131"/>
      <c r="K498" s="113"/>
      <c r="L498" s="131"/>
      <c r="M498" s="131"/>
      <c r="N498" s="131"/>
      <c r="O498" s="131"/>
      <c r="P498" s="156"/>
      <c r="Q498" s="131"/>
    </row>
    <row r="499" spans="7:17" ht="15">
      <c r="G499" s="131"/>
      <c r="H499" s="131"/>
      <c r="I499" s="119"/>
      <c r="J499" s="131"/>
      <c r="K499" s="113"/>
      <c r="L499" s="131"/>
      <c r="M499" s="131"/>
      <c r="N499" s="131"/>
      <c r="O499" s="131"/>
      <c r="P499" s="156"/>
      <c r="Q499" s="131"/>
    </row>
    <row r="500" spans="7:17" ht="15">
      <c r="G500" s="131"/>
      <c r="H500" s="131"/>
      <c r="I500" s="119"/>
      <c r="J500" s="131"/>
      <c r="K500" s="113"/>
      <c r="L500" s="131"/>
      <c r="M500" s="131"/>
      <c r="N500" s="131"/>
      <c r="O500" s="131"/>
      <c r="P500" s="156"/>
      <c r="Q500" s="131"/>
    </row>
    <row r="501" spans="7:17" ht="15">
      <c r="G501" s="131"/>
      <c r="H501" s="131"/>
      <c r="I501" s="119"/>
      <c r="J501" s="131"/>
      <c r="K501" s="113"/>
      <c r="L501" s="131"/>
      <c r="M501" s="131"/>
      <c r="N501" s="131"/>
      <c r="O501" s="131"/>
      <c r="P501" s="156"/>
      <c r="Q501" s="131"/>
    </row>
    <row r="502" spans="7:17" ht="15">
      <c r="G502" s="131"/>
      <c r="H502" s="131"/>
      <c r="I502" s="119"/>
      <c r="J502" s="131"/>
      <c r="K502" s="113"/>
      <c r="L502" s="131"/>
      <c r="M502" s="131"/>
      <c r="N502" s="131"/>
      <c r="O502" s="131"/>
      <c r="P502" s="156"/>
      <c r="Q502" s="131"/>
    </row>
    <row r="503" spans="7:17" ht="15">
      <c r="G503" s="131"/>
      <c r="H503" s="131"/>
      <c r="I503" s="119"/>
      <c r="J503" s="131"/>
      <c r="K503" s="113"/>
      <c r="L503" s="131"/>
      <c r="M503" s="131"/>
      <c r="N503" s="131"/>
      <c r="O503" s="131"/>
      <c r="P503" s="156"/>
      <c r="Q503" s="131"/>
    </row>
    <row r="504" spans="7:17" ht="15">
      <c r="G504" s="131"/>
      <c r="H504" s="131"/>
      <c r="I504" s="119"/>
      <c r="J504" s="131"/>
      <c r="K504" s="113"/>
      <c r="L504" s="131"/>
      <c r="M504" s="131"/>
      <c r="N504" s="131"/>
      <c r="O504" s="131"/>
      <c r="P504" s="156"/>
      <c r="Q504" s="131"/>
    </row>
    <row r="505" spans="7:17" ht="15">
      <c r="G505" s="131"/>
      <c r="H505" s="131"/>
      <c r="I505" s="119"/>
      <c r="J505" s="131"/>
      <c r="K505" s="113"/>
      <c r="L505" s="131"/>
      <c r="M505" s="131"/>
      <c r="N505" s="131"/>
      <c r="O505" s="131"/>
      <c r="P505" s="156"/>
      <c r="Q505" s="131"/>
    </row>
    <row r="506" spans="7:17" ht="15">
      <c r="G506" s="131"/>
      <c r="H506" s="131"/>
      <c r="I506" s="119"/>
      <c r="J506" s="131"/>
      <c r="K506" s="113"/>
      <c r="L506" s="131"/>
      <c r="M506" s="131"/>
      <c r="N506" s="131"/>
      <c r="O506" s="131"/>
      <c r="P506" s="156"/>
      <c r="Q506" s="131"/>
    </row>
    <row r="507" spans="7:17" ht="15">
      <c r="G507" s="131"/>
      <c r="H507" s="131"/>
      <c r="I507" s="119"/>
      <c r="J507" s="131"/>
      <c r="K507" s="113"/>
      <c r="L507" s="131"/>
      <c r="M507" s="131"/>
      <c r="N507" s="131"/>
      <c r="O507" s="131"/>
      <c r="P507" s="156"/>
      <c r="Q507" s="131"/>
    </row>
    <row r="508" spans="7:17" ht="15">
      <c r="G508" s="131"/>
      <c r="H508" s="131"/>
      <c r="I508" s="119"/>
      <c r="J508" s="131"/>
      <c r="K508" s="113"/>
      <c r="L508" s="131"/>
      <c r="M508" s="131"/>
      <c r="N508" s="131"/>
      <c r="O508" s="131"/>
      <c r="P508" s="156"/>
      <c r="Q508" s="131"/>
    </row>
    <row r="509" spans="7:17" ht="15">
      <c r="G509" s="131"/>
      <c r="H509" s="131"/>
      <c r="I509" s="119"/>
      <c r="J509" s="131"/>
      <c r="K509" s="113"/>
      <c r="L509" s="131"/>
      <c r="M509" s="131"/>
      <c r="N509" s="131"/>
      <c r="O509" s="131"/>
      <c r="P509" s="156"/>
      <c r="Q509" s="131"/>
    </row>
    <row r="510" spans="7:17" ht="15">
      <c r="G510" s="131"/>
      <c r="H510" s="131"/>
      <c r="I510" s="119"/>
      <c r="J510" s="131"/>
      <c r="K510" s="113"/>
      <c r="L510" s="131"/>
      <c r="M510" s="131"/>
      <c r="N510" s="131"/>
      <c r="O510" s="131"/>
      <c r="P510" s="156"/>
      <c r="Q510" s="131"/>
    </row>
    <row r="511" spans="7:17" ht="15">
      <c r="G511" s="131"/>
      <c r="H511" s="131"/>
      <c r="I511" s="119"/>
      <c r="J511" s="131"/>
      <c r="K511" s="113"/>
      <c r="L511" s="131"/>
      <c r="M511" s="131"/>
      <c r="N511" s="131"/>
      <c r="O511" s="131"/>
      <c r="P511" s="156"/>
      <c r="Q511" s="131"/>
    </row>
    <row r="512" spans="7:17" ht="15">
      <c r="G512" s="131"/>
      <c r="H512" s="131"/>
      <c r="I512" s="119"/>
      <c r="J512" s="131"/>
      <c r="K512" s="113"/>
      <c r="L512" s="131"/>
      <c r="M512" s="131"/>
      <c r="N512" s="131"/>
      <c r="O512" s="131"/>
      <c r="P512" s="156"/>
      <c r="Q512" s="131"/>
    </row>
    <row r="513" spans="7:17" ht="15">
      <c r="G513" s="131"/>
      <c r="H513" s="131"/>
      <c r="I513" s="119"/>
      <c r="J513" s="131"/>
      <c r="K513" s="113"/>
      <c r="L513" s="131"/>
      <c r="M513" s="131"/>
      <c r="N513" s="131"/>
      <c r="O513" s="131"/>
      <c r="P513" s="156"/>
      <c r="Q513" s="131"/>
    </row>
    <row r="514" spans="9:16" ht="15">
      <c r="I514" s="119"/>
      <c r="K514" s="113"/>
      <c r="O514" s="4"/>
      <c r="P514" s="156"/>
    </row>
    <row r="515" spans="9:16" ht="15">
      <c r="I515" s="119"/>
      <c r="K515" s="113"/>
      <c r="O515" s="4"/>
      <c r="P515" s="156"/>
    </row>
    <row r="516" spans="9:16" ht="15">
      <c r="I516" s="119"/>
      <c r="K516" s="113"/>
      <c r="O516" s="4"/>
      <c r="P516" s="156"/>
    </row>
    <row r="517" spans="9:16" ht="15">
      <c r="I517" s="119"/>
      <c r="K517" s="113"/>
      <c r="O517" s="4"/>
      <c r="P517" s="156"/>
    </row>
    <row r="518" spans="9:16" ht="15">
      <c r="I518" s="119"/>
      <c r="K518" s="113"/>
      <c r="O518" s="4"/>
      <c r="P518" s="156"/>
    </row>
    <row r="519" spans="9:16" ht="15">
      <c r="I519" s="119"/>
      <c r="K519" s="113"/>
      <c r="O519" s="4"/>
      <c r="P519" s="156"/>
    </row>
    <row r="520" spans="9:16" ht="15">
      <c r="I520" s="119"/>
      <c r="K520" s="113"/>
      <c r="O520" s="4"/>
      <c r="P520" s="156"/>
    </row>
    <row r="521" spans="9:16" ht="15">
      <c r="I521" s="119"/>
      <c r="K521" s="113"/>
      <c r="O521" s="4"/>
      <c r="P521" s="156"/>
    </row>
    <row r="522" spans="9:16" ht="15">
      <c r="I522" s="119"/>
      <c r="K522" s="113"/>
      <c r="O522" s="4"/>
      <c r="P522" s="156"/>
    </row>
    <row r="523" spans="9:16" ht="15">
      <c r="I523" s="119"/>
      <c r="K523" s="113"/>
      <c r="O523" s="4"/>
      <c r="P523" s="156"/>
    </row>
    <row r="524" spans="9:16" ht="15">
      <c r="I524" s="119"/>
      <c r="K524" s="113"/>
      <c r="O524" s="4"/>
      <c r="P524" s="156"/>
    </row>
    <row r="525" spans="9:16" ht="15">
      <c r="I525" s="119"/>
      <c r="K525" s="113"/>
      <c r="O525" s="4"/>
      <c r="P525" s="156"/>
    </row>
    <row r="526" spans="9:16" ht="15">
      <c r="I526" s="119"/>
      <c r="K526" s="113"/>
      <c r="O526" s="4"/>
      <c r="P526" s="156"/>
    </row>
    <row r="527" spans="9:16" ht="15">
      <c r="I527" s="119"/>
      <c r="K527" s="113"/>
      <c r="O527" s="4"/>
      <c r="P527" s="156"/>
    </row>
    <row r="528" spans="9:16" ht="15">
      <c r="I528" s="119"/>
      <c r="K528" s="113"/>
      <c r="O528" s="4"/>
      <c r="P528" s="156"/>
    </row>
    <row r="529" spans="9:16" ht="15">
      <c r="I529" s="119"/>
      <c r="K529" s="113"/>
      <c r="O529" s="4"/>
      <c r="P529" s="156"/>
    </row>
    <row r="530" spans="9:16" ht="15">
      <c r="I530" s="119"/>
      <c r="K530" s="113"/>
      <c r="O530" s="4"/>
      <c r="P530" s="156"/>
    </row>
    <row r="531" spans="9:16" ht="15">
      <c r="I531" s="119"/>
      <c r="K531" s="113"/>
      <c r="O531" s="4"/>
      <c r="P531" s="156"/>
    </row>
    <row r="532" spans="9:16" ht="15">
      <c r="I532" s="119"/>
      <c r="K532" s="113"/>
      <c r="O532" s="4"/>
      <c r="P532" s="156"/>
    </row>
    <row r="533" spans="9:16" ht="15">
      <c r="I533" s="119"/>
      <c r="K533" s="113"/>
      <c r="O533" s="4"/>
      <c r="P533" s="156"/>
    </row>
    <row r="534" spans="9:16" ht="15">
      <c r="I534" s="119"/>
      <c r="K534" s="113"/>
      <c r="O534" s="4"/>
      <c r="P534" s="156"/>
    </row>
    <row r="535" spans="9:16" ht="15">
      <c r="I535" s="119"/>
      <c r="K535" s="113"/>
      <c r="O535" s="4"/>
      <c r="P535" s="156"/>
    </row>
    <row r="536" spans="9:16" ht="15">
      <c r="I536" s="119"/>
      <c r="K536" s="113"/>
      <c r="O536" s="4"/>
      <c r="P536" s="156"/>
    </row>
    <row r="537" spans="9:16" ht="15">
      <c r="I537" s="119"/>
      <c r="K537" s="113"/>
      <c r="O537" s="4"/>
      <c r="P537" s="156"/>
    </row>
    <row r="538" spans="9:16" ht="15">
      <c r="I538" s="119"/>
      <c r="K538" s="113"/>
      <c r="O538" s="4"/>
      <c r="P538" s="156"/>
    </row>
    <row r="539" spans="9:16" ht="15">
      <c r="I539" s="119"/>
      <c r="K539" s="113"/>
      <c r="O539" s="4"/>
      <c r="P539" s="156"/>
    </row>
    <row r="540" spans="9:16" ht="15">
      <c r="I540" s="119"/>
      <c r="K540" s="113"/>
      <c r="P540" s="156"/>
    </row>
    <row r="541" spans="9:16" ht="15">
      <c r="I541" s="119"/>
      <c r="K541" s="113"/>
      <c r="P541" s="156"/>
    </row>
    <row r="542" spans="9:16" ht="15">
      <c r="I542" s="119"/>
      <c r="K542" s="113"/>
      <c r="P542" s="156"/>
    </row>
    <row r="543" spans="9:16" ht="15">
      <c r="I543" s="119"/>
      <c r="K543" s="113"/>
      <c r="P543" s="156"/>
    </row>
    <row r="544" spans="9:16" ht="15">
      <c r="I544" s="119"/>
      <c r="K544" s="113"/>
      <c r="P544" s="156"/>
    </row>
    <row r="545" spans="9:16" ht="15">
      <c r="I545" s="119"/>
      <c r="K545" s="113"/>
      <c r="P545" s="156"/>
    </row>
    <row r="546" spans="9:16" ht="15">
      <c r="I546" s="119"/>
      <c r="K546" s="113"/>
      <c r="P546" s="156"/>
    </row>
    <row r="547" spans="9:16" ht="15">
      <c r="I547" s="119"/>
      <c r="K547" s="113"/>
      <c r="P547" s="156"/>
    </row>
    <row r="548" spans="9:16" ht="15">
      <c r="I548" s="119"/>
      <c r="K548" s="113"/>
      <c r="P548" s="156"/>
    </row>
    <row r="549" spans="9:16" ht="15">
      <c r="I549" s="119"/>
      <c r="K549" s="113"/>
      <c r="P549" s="156"/>
    </row>
    <row r="550" spans="9:16" ht="15">
      <c r="I550" s="119"/>
      <c r="K550" s="113"/>
      <c r="P550" s="156"/>
    </row>
    <row r="551" spans="9:16" ht="15">
      <c r="I551" s="119"/>
      <c r="K551" s="113"/>
      <c r="P551" s="156"/>
    </row>
    <row r="552" spans="9:16" ht="15">
      <c r="I552" s="119"/>
      <c r="K552" s="113"/>
      <c r="P552" s="156"/>
    </row>
    <row r="553" spans="9:16" ht="15">
      <c r="I553" s="119"/>
      <c r="K553" s="113"/>
      <c r="P553" s="156"/>
    </row>
    <row r="554" spans="9:16" ht="15">
      <c r="I554" s="119"/>
      <c r="K554" s="113"/>
      <c r="P554" s="156"/>
    </row>
    <row r="555" spans="9:16" ht="15">
      <c r="I555" s="119"/>
      <c r="K555" s="113"/>
      <c r="P555" s="156"/>
    </row>
    <row r="556" spans="9:16" ht="15">
      <c r="I556" s="119"/>
      <c r="K556" s="113"/>
      <c r="P556" s="156"/>
    </row>
    <row r="557" spans="9:16" ht="15">
      <c r="I557" s="119"/>
      <c r="K557" s="113"/>
      <c r="P557" s="156"/>
    </row>
    <row r="558" spans="9:16" ht="15">
      <c r="I558" s="119"/>
      <c r="K558" s="113"/>
      <c r="P558" s="156"/>
    </row>
    <row r="559" spans="9:16" ht="15">
      <c r="I559" s="119"/>
      <c r="K559" s="113"/>
      <c r="P559" s="156"/>
    </row>
    <row r="560" spans="9:16" ht="15">
      <c r="I560" s="119"/>
      <c r="K560" s="113"/>
      <c r="P560" s="156"/>
    </row>
    <row r="561" spans="9:16" ht="15">
      <c r="I561" s="119"/>
      <c r="K561" s="113"/>
      <c r="P561" s="156"/>
    </row>
    <row r="562" spans="9:16" ht="15">
      <c r="I562" s="119"/>
      <c r="K562" s="113"/>
      <c r="P562" s="156"/>
    </row>
    <row r="563" spans="9:16" ht="15">
      <c r="I563" s="119"/>
      <c r="K563" s="113"/>
      <c r="P563" s="156"/>
    </row>
    <row r="564" spans="9:16" ht="15">
      <c r="I564" s="119"/>
      <c r="K564" s="113"/>
      <c r="P564" s="156"/>
    </row>
    <row r="565" spans="9:16" ht="15">
      <c r="I565" s="119"/>
      <c r="K565" s="113"/>
      <c r="P565" s="156"/>
    </row>
    <row r="566" spans="9:16" ht="15">
      <c r="I566" s="119"/>
      <c r="K566" s="113"/>
      <c r="P566" s="156"/>
    </row>
    <row r="567" spans="9:16" ht="15">
      <c r="I567" s="119"/>
      <c r="K567" s="113"/>
      <c r="P567" s="156"/>
    </row>
    <row r="568" spans="9:16" ht="15">
      <c r="I568" s="119"/>
      <c r="K568" s="113"/>
      <c r="P568" s="156"/>
    </row>
    <row r="569" spans="9:16" ht="15">
      <c r="I569" s="119"/>
      <c r="K569" s="113"/>
      <c r="P569" s="156"/>
    </row>
    <row r="570" spans="9:16" ht="15">
      <c r="I570" s="119"/>
      <c r="K570" s="113"/>
      <c r="P570" s="156"/>
    </row>
    <row r="571" spans="9:16" ht="15">
      <c r="I571" s="119"/>
      <c r="K571" s="113"/>
      <c r="P571" s="156"/>
    </row>
    <row r="572" spans="9:16" ht="15">
      <c r="I572" s="119"/>
      <c r="K572" s="113"/>
      <c r="P572" s="156"/>
    </row>
    <row r="573" spans="9:16" ht="15">
      <c r="I573" s="119"/>
      <c r="K573" s="113"/>
      <c r="P573" s="156"/>
    </row>
    <row r="574" spans="9:16" ht="15">
      <c r="I574" s="119"/>
      <c r="K574" s="113"/>
      <c r="P574" s="156"/>
    </row>
    <row r="575" spans="9:16" ht="15">
      <c r="I575" s="119"/>
      <c r="K575" s="113"/>
      <c r="P575" s="156"/>
    </row>
    <row r="576" spans="9:16" ht="15">
      <c r="I576" s="119"/>
      <c r="K576" s="113"/>
      <c r="P576" s="156"/>
    </row>
    <row r="577" spans="9:16" ht="15">
      <c r="I577" s="119"/>
      <c r="K577" s="113"/>
      <c r="P577" s="156"/>
    </row>
    <row r="578" spans="9:16" ht="15">
      <c r="I578" s="119"/>
      <c r="K578" s="113"/>
      <c r="P578" s="156"/>
    </row>
    <row r="579" spans="9:16" ht="15">
      <c r="I579" s="119"/>
      <c r="K579" s="113"/>
      <c r="P579" s="156"/>
    </row>
    <row r="580" spans="9:16" ht="15">
      <c r="I580" s="119"/>
      <c r="K580" s="113"/>
      <c r="P580" s="156"/>
    </row>
    <row r="581" spans="9:16" ht="15">
      <c r="I581" s="119"/>
      <c r="K581" s="113"/>
      <c r="P581" s="156"/>
    </row>
    <row r="582" spans="9:16" ht="15">
      <c r="I582" s="119"/>
      <c r="K582" s="113"/>
      <c r="P582" s="156"/>
    </row>
    <row r="583" spans="9:16" ht="15">
      <c r="I583" s="119"/>
      <c r="K583" s="113"/>
      <c r="P583" s="156"/>
    </row>
    <row r="584" spans="9:16" ht="15">
      <c r="I584" s="119"/>
      <c r="K584" s="113"/>
      <c r="P584" s="156"/>
    </row>
    <row r="585" spans="9:16" ht="15">
      <c r="I585" s="119"/>
      <c r="K585" s="113"/>
      <c r="P585" s="156"/>
    </row>
    <row r="586" spans="9:16" ht="15">
      <c r="I586" s="119"/>
      <c r="K586" s="113"/>
      <c r="P586" s="156"/>
    </row>
    <row r="587" spans="9:16" ht="15">
      <c r="I587" s="119"/>
      <c r="K587" s="113"/>
      <c r="P587" s="156"/>
    </row>
    <row r="588" spans="9:16" ht="15">
      <c r="I588" s="119"/>
      <c r="K588" s="113"/>
      <c r="P588" s="156"/>
    </row>
    <row r="589" spans="9:16" ht="15">
      <c r="I589" s="119"/>
      <c r="K589" s="113"/>
      <c r="P589" s="156"/>
    </row>
    <row r="590" spans="9:16" ht="15">
      <c r="I590" s="119"/>
      <c r="K590" s="113"/>
      <c r="P590" s="156"/>
    </row>
    <row r="591" spans="9:16" ht="15">
      <c r="I591" s="119"/>
      <c r="K591" s="113"/>
      <c r="P591" s="156"/>
    </row>
    <row r="592" spans="9:16" ht="15">
      <c r="I592" s="119"/>
      <c r="K592" s="113"/>
      <c r="P592" s="156"/>
    </row>
    <row r="593" spans="9:16" ht="15">
      <c r="I593" s="119"/>
      <c r="K593" s="113"/>
      <c r="P593" s="156"/>
    </row>
    <row r="594" spans="9:16" ht="15">
      <c r="I594" s="119"/>
      <c r="K594" s="113"/>
      <c r="P594" s="156"/>
    </row>
    <row r="595" spans="9:16" ht="15">
      <c r="I595" s="119"/>
      <c r="K595" s="113"/>
      <c r="P595" s="156"/>
    </row>
    <row r="596" spans="9:16" ht="15">
      <c r="I596" s="119"/>
      <c r="K596" s="113"/>
      <c r="P596" s="156"/>
    </row>
    <row r="597" spans="9:16" ht="15">
      <c r="I597" s="119"/>
      <c r="K597" s="113"/>
      <c r="P597" s="156"/>
    </row>
    <row r="598" spans="9:16" ht="15">
      <c r="I598" s="119"/>
      <c r="K598" s="113"/>
      <c r="P598" s="156"/>
    </row>
    <row r="599" spans="9:16" ht="15">
      <c r="I599" s="119"/>
      <c r="K599" s="113"/>
      <c r="P599" s="156"/>
    </row>
    <row r="600" spans="9:16" ht="15">
      <c r="I600" s="119"/>
      <c r="K600" s="113"/>
      <c r="P600" s="156"/>
    </row>
    <row r="601" spans="9:16" ht="15">
      <c r="I601" s="119"/>
      <c r="K601" s="113"/>
      <c r="P601" s="156"/>
    </row>
    <row r="602" spans="9:16" ht="15">
      <c r="I602" s="119"/>
      <c r="K602" s="113"/>
      <c r="P602" s="156"/>
    </row>
    <row r="603" spans="9:16" ht="15">
      <c r="I603" s="119"/>
      <c r="K603" s="113"/>
      <c r="P603" s="156"/>
    </row>
    <row r="604" spans="9:16" ht="15">
      <c r="I604" s="119"/>
      <c r="K604" s="113"/>
      <c r="P604" s="156"/>
    </row>
    <row r="605" spans="9:16" ht="15">
      <c r="I605" s="119"/>
      <c r="K605" s="113"/>
      <c r="P605" s="156"/>
    </row>
    <row r="606" spans="9:16" ht="15">
      <c r="I606" s="119"/>
      <c r="K606" s="113"/>
      <c r="P606" s="156"/>
    </row>
    <row r="607" spans="9:16" ht="15">
      <c r="I607" s="119"/>
      <c r="K607" s="113"/>
      <c r="P607" s="156"/>
    </row>
    <row r="608" spans="9:16" ht="15">
      <c r="I608" s="119"/>
      <c r="K608" s="113"/>
      <c r="P608" s="156"/>
    </row>
    <row r="609" spans="9:16" ht="15">
      <c r="I609" s="119"/>
      <c r="K609" s="113"/>
      <c r="P609" s="156"/>
    </row>
    <row r="610" spans="9:16" ht="15">
      <c r="I610" s="119"/>
      <c r="K610" s="113"/>
      <c r="P610" s="156"/>
    </row>
    <row r="611" spans="9:16" ht="15">
      <c r="I611" s="119"/>
      <c r="K611" s="113"/>
      <c r="P611" s="156"/>
    </row>
    <row r="612" spans="9:16" ht="15">
      <c r="I612" s="119"/>
      <c r="K612" s="113"/>
      <c r="P612" s="156"/>
    </row>
    <row r="613" spans="9:16" ht="15">
      <c r="I613" s="119"/>
      <c r="K613" s="113"/>
      <c r="P613" s="156"/>
    </row>
    <row r="614" spans="9:16" ht="15">
      <c r="I614" s="119"/>
      <c r="K614" s="113"/>
      <c r="P614" s="156"/>
    </row>
    <row r="615" spans="9:16" ht="15">
      <c r="I615" s="119"/>
      <c r="K615" s="113"/>
      <c r="P615" s="156"/>
    </row>
    <row r="616" spans="9:16" ht="15">
      <c r="I616" s="119"/>
      <c r="K616" s="113"/>
      <c r="P616" s="156"/>
    </row>
    <row r="617" spans="9:16" ht="15">
      <c r="I617" s="119"/>
      <c r="K617" s="113"/>
      <c r="P617" s="156"/>
    </row>
    <row r="618" spans="9:16" ht="15">
      <c r="I618" s="119"/>
      <c r="K618" s="113"/>
      <c r="P618" s="156"/>
    </row>
    <row r="619" spans="9:16" ht="15">
      <c r="I619" s="119"/>
      <c r="K619" s="113"/>
      <c r="P619" s="156"/>
    </row>
    <row r="620" spans="9:16" ht="15">
      <c r="I620" s="119"/>
      <c r="K620" s="113"/>
      <c r="P620" s="156"/>
    </row>
    <row r="621" spans="9:16" ht="15">
      <c r="I621" s="119"/>
      <c r="K621" s="113"/>
      <c r="P621" s="156"/>
    </row>
    <row r="622" spans="9:16" ht="15">
      <c r="I622" s="119"/>
      <c r="K622" s="113"/>
      <c r="P622" s="156"/>
    </row>
    <row r="623" spans="9:16" ht="15">
      <c r="I623" s="119"/>
      <c r="K623" s="113"/>
      <c r="P623" s="156"/>
    </row>
    <row r="624" spans="9:16" ht="15">
      <c r="I624" s="119"/>
      <c r="K624" s="113"/>
      <c r="P624" s="156"/>
    </row>
    <row r="625" spans="9:16" ht="15">
      <c r="I625" s="119"/>
      <c r="K625" s="113"/>
      <c r="P625" s="156"/>
    </row>
    <row r="626" spans="9:16" ht="15">
      <c r="I626" s="119"/>
      <c r="K626" s="113"/>
      <c r="P626" s="156"/>
    </row>
    <row r="627" spans="9:16" ht="15">
      <c r="I627" s="119"/>
      <c r="K627" s="113"/>
      <c r="P627" s="156"/>
    </row>
    <row r="628" spans="9:16" ht="15">
      <c r="I628" s="119"/>
      <c r="K628" s="113"/>
      <c r="P628" s="156"/>
    </row>
    <row r="629" spans="9:16" ht="15">
      <c r="I629" s="119"/>
      <c r="K629" s="113"/>
      <c r="P629" s="156"/>
    </row>
    <row r="630" spans="9:16" ht="15">
      <c r="I630" s="119"/>
      <c r="K630" s="113"/>
      <c r="P630" s="156"/>
    </row>
    <row r="631" spans="9:16" ht="15">
      <c r="I631" s="119"/>
      <c r="K631" s="113"/>
      <c r="P631" s="156"/>
    </row>
    <row r="632" spans="9:16" ht="15">
      <c r="I632" s="119"/>
      <c r="K632" s="113"/>
      <c r="P632" s="156"/>
    </row>
    <row r="633" spans="9:16" ht="15">
      <c r="I633" s="119"/>
      <c r="K633" s="113"/>
      <c r="P633" s="156"/>
    </row>
    <row r="634" spans="9:16" ht="15">
      <c r="I634" s="119"/>
      <c r="K634" s="113"/>
      <c r="P634" s="156"/>
    </row>
    <row r="635" spans="9:16" ht="15">
      <c r="I635" s="119"/>
      <c r="K635" s="113"/>
      <c r="P635" s="156"/>
    </row>
    <row r="636" spans="9:16" ht="15">
      <c r="I636" s="119"/>
      <c r="K636" s="113"/>
      <c r="P636" s="156"/>
    </row>
    <row r="637" spans="9:16" ht="15">
      <c r="I637" s="119"/>
      <c r="K637" s="113"/>
      <c r="P637" s="156"/>
    </row>
    <row r="638" spans="9:16" ht="15">
      <c r="I638" s="119"/>
      <c r="K638" s="113"/>
      <c r="P638" s="156"/>
    </row>
    <row r="639" spans="9:16" ht="15">
      <c r="I639" s="119"/>
      <c r="K639" s="113"/>
      <c r="P639" s="156"/>
    </row>
    <row r="640" spans="9:16" ht="15">
      <c r="I640" s="119"/>
      <c r="K640" s="113"/>
      <c r="P640" s="156"/>
    </row>
    <row r="641" spans="9:16" ht="15">
      <c r="I641" s="119"/>
      <c r="K641" s="113"/>
      <c r="P641" s="156"/>
    </row>
    <row r="642" spans="9:16" ht="15">
      <c r="I642" s="119"/>
      <c r="K642" s="113"/>
      <c r="P642" s="156"/>
    </row>
    <row r="643" spans="9:16" ht="15">
      <c r="I643" s="119"/>
      <c r="K643" s="113"/>
      <c r="P643" s="156"/>
    </row>
    <row r="644" spans="9:16" ht="15">
      <c r="I644" s="119"/>
      <c r="K644" s="113"/>
      <c r="P644" s="156"/>
    </row>
    <row r="645" spans="9:16" ht="15">
      <c r="I645" s="119"/>
      <c r="K645" s="113"/>
      <c r="P645" s="156"/>
    </row>
    <row r="646" spans="9:16" ht="15">
      <c r="I646" s="119"/>
      <c r="K646" s="113"/>
      <c r="P646" s="156"/>
    </row>
    <row r="647" spans="9:16" ht="15">
      <c r="I647" s="119"/>
      <c r="K647" s="113"/>
      <c r="P647" s="156"/>
    </row>
    <row r="648" spans="9:16" ht="15">
      <c r="I648" s="119"/>
      <c r="K648" s="113"/>
      <c r="P648" s="156"/>
    </row>
    <row r="649" spans="9:16" ht="15">
      <c r="I649" s="119"/>
      <c r="K649" s="113"/>
      <c r="P649" s="156"/>
    </row>
    <row r="650" spans="9:16" ht="15">
      <c r="I650" s="119"/>
      <c r="K650" s="113"/>
      <c r="P650" s="156"/>
    </row>
    <row r="651" spans="9:16" ht="15">
      <c r="I651" s="119"/>
      <c r="K651" s="113"/>
      <c r="P651" s="156"/>
    </row>
    <row r="652" spans="9:16" ht="15">
      <c r="I652" s="119"/>
      <c r="K652" s="113"/>
      <c r="P652" s="156"/>
    </row>
    <row r="653" spans="9:16" ht="15">
      <c r="I653" s="119"/>
      <c r="K653" s="113"/>
      <c r="P653" s="156"/>
    </row>
    <row r="654" spans="9:16" ht="15">
      <c r="I654" s="119"/>
      <c r="K654" s="113"/>
      <c r="P654" s="156"/>
    </row>
    <row r="655" spans="9:16" ht="15">
      <c r="I655" s="119"/>
      <c r="K655" s="113"/>
      <c r="P655" s="156"/>
    </row>
    <row r="656" spans="9:16" ht="15">
      <c r="I656" s="119"/>
      <c r="K656" s="113"/>
      <c r="P656" s="156"/>
    </row>
    <row r="657" spans="9:16" ht="15">
      <c r="I657" s="119"/>
      <c r="K657" s="113"/>
      <c r="P657" s="156"/>
    </row>
    <row r="658" spans="9:16" ht="15">
      <c r="I658" s="119"/>
      <c r="K658" s="113"/>
      <c r="P658" s="156"/>
    </row>
    <row r="659" spans="9:16" ht="15">
      <c r="I659" s="119"/>
      <c r="K659" s="113"/>
      <c r="P659" s="156"/>
    </row>
    <row r="660" spans="9:16" ht="15">
      <c r="I660" s="119"/>
      <c r="K660" s="113"/>
      <c r="P660" s="156"/>
    </row>
    <row r="661" spans="9:16" ht="15">
      <c r="I661" s="119"/>
      <c r="K661" s="113"/>
      <c r="P661" s="156"/>
    </row>
    <row r="662" spans="9:16" ht="15">
      <c r="I662" s="119"/>
      <c r="K662" s="113"/>
      <c r="P662" s="156"/>
    </row>
    <row r="663" spans="9:16" ht="15">
      <c r="I663" s="119"/>
      <c r="K663" s="113"/>
      <c r="P663" s="156"/>
    </row>
    <row r="664" spans="9:16" ht="15">
      <c r="I664" s="119"/>
      <c r="K664" s="113"/>
      <c r="P664" s="156"/>
    </row>
    <row r="665" spans="9:16" ht="15">
      <c r="I665" s="119"/>
      <c r="K665" s="113"/>
      <c r="P665" s="156"/>
    </row>
    <row r="666" spans="9:16" ht="15">
      <c r="I666" s="119"/>
      <c r="K666" s="113"/>
      <c r="P666" s="156"/>
    </row>
    <row r="667" spans="9:16" ht="15">
      <c r="I667" s="119"/>
      <c r="K667" s="113"/>
      <c r="P667" s="156"/>
    </row>
    <row r="668" spans="9:16" ht="15">
      <c r="I668" s="119"/>
      <c r="K668" s="113"/>
      <c r="P668" s="156"/>
    </row>
    <row r="669" spans="9:16" ht="15">
      <c r="I669" s="119"/>
      <c r="K669" s="113"/>
      <c r="P669" s="156"/>
    </row>
    <row r="670" spans="9:16" ht="15">
      <c r="I670" s="119"/>
      <c r="K670" s="113"/>
      <c r="P670" s="156"/>
    </row>
    <row r="671" spans="9:16" ht="15">
      <c r="I671" s="119"/>
      <c r="K671" s="113"/>
      <c r="P671" s="156"/>
    </row>
    <row r="672" spans="9:16" ht="15">
      <c r="I672" s="119"/>
      <c r="K672" s="113"/>
      <c r="P672" s="156"/>
    </row>
    <row r="673" spans="9:16" ht="15">
      <c r="I673" s="119"/>
      <c r="K673" s="113"/>
      <c r="P673" s="156"/>
    </row>
    <row r="674" spans="9:16" ht="15">
      <c r="I674" s="119"/>
      <c r="K674" s="113"/>
      <c r="P674" s="156"/>
    </row>
    <row r="675" spans="9:16" ht="15">
      <c r="I675" s="119"/>
      <c r="K675" s="113"/>
      <c r="P675" s="156"/>
    </row>
    <row r="676" spans="9:16" ht="15">
      <c r="I676" s="119"/>
      <c r="K676" s="113"/>
      <c r="P676" s="156"/>
    </row>
    <row r="677" spans="9:16" ht="15">
      <c r="I677" s="119"/>
      <c r="K677" s="113"/>
      <c r="P677" s="156"/>
    </row>
    <row r="678" spans="9:16" ht="15">
      <c r="I678" s="119"/>
      <c r="K678" s="113"/>
      <c r="P678" s="156"/>
    </row>
    <row r="679" spans="9:16" ht="15">
      <c r="I679" s="119"/>
      <c r="K679" s="113"/>
      <c r="P679" s="156"/>
    </row>
    <row r="680" spans="9:16" ht="15">
      <c r="I680" s="119"/>
      <c r="K680" s="113"/>
      <c r="P680" s="156"/>
    </row>
    <row r="681" spans="9:16" ht="15">
      <c r="I681" s="119"/>
      <c r="K681" s="113"/>
      <c r="P681" s="156"/>
    </row>
    <row r="682" spans="9:16" ht="15">
      <c r="I682" s="119"/>
      <c r="K682" s="113"/>
      <c r="P682" s="156"/>
    </row>
    <row r="683" spans="9:16" ht="15">
      <c r="I683" s="119"/>
      <c r="K683" s="113"/>
      <c r="P683" s="156"/>
    </row>
    <row r="684" spans="9:16" ht="15">
      <c r="I684" s="119"/>
      <c r="K684" s="113"/>
      <c r="P684" s="156"/>
    </row>
    <row r="685" spans="9:16" ht="15">
      <c r="I685" s="119"/>
      <c r="K685" s="113"/>
      <c r="P685" s="156"/>
    </row>
    <row r="686" spans="9:16" ht="15">
      <c r="I686" s="119"/>
      <c r="K686" s="113"/>
      <c r="P686" s="156"/>
    </row>
    <row r="687" spans="9:16" ht="15">
      <c r="I687" s="119"/>
      <c r="K687" s="113"/>
      <c r="P687" s="156"/>
    </row>
    <row r="688" spans="9:16" ht="15">
      <c r="I688" s="119"/>
      <c r="K688" s="113"/>
      <c r="P688" s="156"/>
    </row>
    <row r="689" spans="9:16" ht="15">
      <c r="I689" s="119"/>
      <c r="K689" s="113"/>
      <c r="P689" s="156"/>
    </row>
    <row r="690" spans="9:16" ht="15">
      <c r="I690" s="119"/>
      <c r="K690" s="113"/>
      <c r="P690" s="156"/>
    </row>
    <row r="691" spans="9:16" ht="15">
      <c r="I691" s="119"/>
      <c r="K691" s="113"/>
      <c r="P691" s="156"/>
    </row>
    <row r="692" spans="9:16" ht="15">
      <c r="I692" s="119"/>
      <c r="K692" s="113"/>
      <c r="P692" s="156"/>
    </row>
    <row r="693" spans="9:16" ht="15">
      <c r="I693" s="119"/>
      <c r="K693" s="113"/>
      <c r="P693" s="156"/>
    </row>
    <row r="694" spans="9:16" ht="15">
      <c r="I694" s="119"/>
      <c r="K694" s="113"/>
      <c r="P694" s="156"/>
    </row>
    <row r="695" spans="9:16" ht="15">
      <c r="I695" s="119"/>
      <c r="K695" s="113"/>
      <c r="P695" s="156"/>
    </row>
    <row r="696" spans="9:16" ht="15">
      <c r="I696" s="119"/>
      <c r="K696" s="113"/>
      <c r="P696" s="156"/>
    </row>
    <row r="697" spans="9:16" ht="15">
      <c r="I697" s="119"/>
      <c r="K697" s="113"/>
      <c r="P697" s="156"/>
    </row>
    <row r="698" spans="9:16" ht="15">
      <c r="I698" s="119"/>
      <c r="K698" s="113"/>
      <c r="P698" s="156"/>
    </row>
    <row r="699" spans="9:16" ht="15">
      <c r="I699" s="119"/>
      <c r="K699" s="113"/>
      <c r="P699" s="156"/>
    </row>
    <row r="700" spans="9:16" ht="15">
      <c r="I700" s="119"/>
      <c r="K700" s="113"/>
      <c r="P700" s="156"/>
    </row>
    <row r="701" spans="9:16" ht="15">
      <c r="I701" s="119"/>
      <c r="K701" s="113"/>
      <c r="P701" s="156"/>
    </row>
    <row r="702" spans="9:16" ht="15">
      <c r="I702" s="119"/>
      <c r="K702" s="113"/>
      <c r="P702" s="156"/>
    </row>
    <row r="703" spans="9:16" ht="15">
      <c r="I703" s="119"/>
      <c r="K703" s="113"/>
      <c r="P703" s="156"/>
    </row>
    <row r="704" spans="9:16" ht="15">
      <c r="I704" s="119"/>
      <c r="K704" s="113"/>
      <c r="P704" s="156"/>
    </row>
    <row r="705" spans="9:16" ht="15">
      <c r="I705" s="119"/>
      <c r="K705" s="113"/>
      <c r="P705" s="156"/>
    </row>
    <row r="706" spans="9:16" ht="15">
      <c r="I706" s="119"/>
      <c r="K706" s="113"/>
      <c r="P706" s="156"/>
    </row>
    <row r="707" spans="9:16" ht="15">
      <c r="I707" s="119"/>
      <c r="K707" s="113"/>
      <c r="P707" s="156"/>
    </row>
    <row r="708" spans="9:16" ht="15">
      <c r="I708" s="119"/>
      <c r="K708" s="113"/>
      <c r="P708" s="156"/>
    </row>
    <row r="709" spans="9:16" ht="15">
      <c r="I709" s="119"/>
      <c r="K709" s="113"/>
      <c r="P709" s="156"/>
    </row>
    <row r="710" spans="9:16" ht="15">
      <c r="I710" s="119"/>
      <c r="K710" s="113"/>
      <c r="P710" s="156"/>
    </row>
    <row r="711" spans="9:16" ht="15">
      <c r="I711" s="119"/>
      <c r="K711" s="113"/>
      <c r="P711" s="156"/>
    </row>
    <row r="712" spans="9:16" ht="15">
      <c r="I712" s="119"/>
      <c r="K712" s="113"/>
      <c r="P712" s="156"/>
    </row>
    <row r="713" spans="9:16" ht="15">
      <c r="I713" s="119"/>
      <c r="K713" s="113"/>
      <c r="P713" s="156"/>
    </row>
    <row r="714" spans="9:16" ht="15">
      <c r="I714" s="119"/>
      <c r="K714" s="113"/>
      <c r="P714" s="156"/>
    </row>
    <row r="715" spans="9:16" ht="15">
      <c r="I715" s="119"/>
      <c r="K715" s="113"/>
      <c r="P715" s="156"/>
    </row>
    <row r="716" spans="9:16" ht="15">
      <c r="I716" s="119"/>
      <c r="K716" s="113"/>
      <c r="P716" s="156"/>
    </row>
    <row r="717" spans="9:16" ht="15">
      <c r="I717" s="119"/>
      <c r="K717" s="113"/>
      <c r="P717" s="156"/>
    </row>
    <row r="718" spans="9:16" ht="15">
      <c r="I718" s="119"/>
      <c r="K718" s="113"/>
      <c r="P718" s="156"/>
    </row>
    <row r="719" spans="9:16" ht="15">
      <c r="I719" s="119"/>
      <c r="K719" s="113"/>
      <c r="P719" s="156"/>
    </row>
    <row r="720" spans="9:16" ht="15">
      <c r="I720" s="119"/>
      <c r="K720" s="113"/>
      <c r="P720" s="156"/>
    </row>
    <row r="721" spans="9:16" ht="15">
      <c r="I721" s="119"/>
      <c r="K721" s="113"/>
      <c r="P721" s="156"/>
    </row>
    <row r="722" spans="9:16" ht="15">
      <c r="I722" s="119"/>
      <c r="K722" s="113"/>
      <c r="P722" s="156"/>
    </row>
    <row r="723" spans="9:16" ht="15">
      <c r="I723" s="119"/>
      <c r="K723" s="113"/>
      <c r="P723" s="156"/>
    </row>
    <row r="724" spans="9:16" ht="15">
      <c r="I724" s="119"/>
      <c r="K724" s="113"/>
      <c r="P724" s="156"/>
    </row>
    <row r="725" spans="9:16" ht="15">
      <c r="I725" s="119"/>
      <c r="K725" s="113"/>
      <c r="P725" s="156"/>
    </row>
    <row r="726" spans="9:16" ht="15">
      <c r="I726" s="119"/>
      <c r="K726" s="113"/>
      <c r="P726" s="156"/>
    </row>
    <row r="727" spans="9:16" ht="15">
      <c r="I727" s="119"/>
      <c r="K727" s="113"/>
      <c r="P727" s="156"/>
    </row>
    <row r="728" spans="9:16" ht="15">
      <c r="I728" s="119"/>
      <c r="K728" s="113"/>
      <c r="P728" s="156"/>
    </row>
    <row r="729" spans="9:16" ht="15">
      <c r="I729" s="119"/>
      <c r="K729" s="113"/>
      <c r="P729" s="156"/>
    </row>
    <row r="730" spans="9:16" ht="15">
      <c r="I730" s="119"/>
      <c r="K730" s="113"/>
      <c r="P730" s="156"/>
    </row>
    <row r="731" spans="9:16" ht="15">
      <c r="I731" s="119"/>
      <c r="K731" s="113"/>
      <c r="P731" s="156"/>
    </row>
    <row r="732" spans="9:16" ht="15">
      <c r="I732" s="119"/>
      <c r="K732" s="113"/>
      <c r="P732" s="156"/>
    </row>
    <row r="733" spans="9:16" ht="15">
      <c r="I733" s="119"/>
      <c r="K733" s="113"/>
      <c r="P733" s="156"/>
    </row>
    <row r="734" spans="9:16" ht="15">
      <c r="I734" s="119"/>
      <c r="K734" s="113"/>
      <c r="P734" s="156"/>
    </row>
    <row r="735" spans="11:16" ht="15">
      <c r="K735" s="113"/>
      <c r="P735" s="156"/>
    </row>
    <row r="736" spans="11:16" ht="15">
      <c r="K736" s="113"/>
      <c r="P736" s="156"/>
    </row>
    <row r="737" spans="11:16" ht="15">
      <c r="K737" s="113"/>
      <c r="P737" s="156"/>
    </row>
    <row r="738" spans="11:16" ht="15">
      <c r="K738" s="113"/>
      <c r="P738" s="156"/>
    </row>
    <row r="739" spans="11:16" ht="15">
      <c r="K739" s="113"/>
      <c r="P739" s="156"/>
    </row>
    <row r="740" spans="11:16" ht="15">
      <c r="K740" s="113"/>
      <c r="P740" s="156"/>
    </row>
    <row r="741" spans="11:16" ht="15">
      <c r="K741" s="113"/>
      <c r="P741" s="156"/>
    </row>
    <row r="742" spans="11:16" ht="15">
      <c r="K742" s="113"/>
      <c r="P742" s="156"/>
    </row>
    <row r="743" spans="11:16" ht="15">
      <c r="K743" s="113"/>
      <c r="P743" s="156"/>
    </row>
    <row r="744" spans="11:16" ht="15">
      <c r="K744" s="113"/>
      <c r="P744" s="156"/>
    </row>
    <row r="745" spans="11:16" ht="15">
      <c r="K745" s="113"/>
      <c r="P745" s="156"/>
    </row>
    <row r="746" spans="11:16" ht="15">
      <c r="K746" s="113"/>
      <c r="P746" s="156"/>
    </row>
    <row r="747" spans="11:16" ht="15">
      <c r="K747" s="113"/>
      <c r="P747" s="156"/>
    </row>
    <row r="748" spans="11:16" ht="15">
      <c r="K748" s="113"/>
      <c r="P748" s="156"/>
    </row>
    <row r="749" spans="11:16" ht="15">
      <c r="K749" s="113"/>
      <c r="P749" s="156"/>
    </row>
    <row r="750" spans="11:16" ht="15">
      <c r="K750" s="113"/>
      <c r="P750" s="156"/>
    </row>
    <row r="751" spans="11:16" ht="15">
      <c r="K751" s="113"/>
      <c r="P751" s="156"/>
    </row>
    <row r="752" spans="11:16" ht="15">
      <c r="K752" s="113"/>
      <c r="P752" s="156"/>
    </row>
    <row r="753" spans="11:16" ht="15">
      <c r="K753" s="113"/>
      <c r="P753" s="156"/>
    </row>
    <row r="754" spans="11:16" ht="15">
      <c r="K754" s="113"/>
      <c r="P754" s="156"/>
    </row>
    <row r="755" spans="11:16" ht="15">
      <c r="K755" s="113"/>
      <c r="P755" s="156"/>
    </row>
    <row r="756" spans="11:16" ht="15">
      <c r="K756" s="113"/>
      <c r="P756" s="156"/>
    </row>
    <row r="757" spans="11:16" ht="15">
      <c r="K757" s="113"/>
      <c r="P757" s="156"/>
    </row>
    <row r="758" spans="11:16" ht="15">
      <c r="K758" s="113"/>
      <c r="P758" s="156"/>
    </row>
    <row r="759" spans="11:16" ht="15">
      <c r="K759" s="113"/>
      <c r="P759" s="156"/>
    </row>
    <row r="760" spans="11:16" ht="15">
      <c r="K760" s="113"/>
      <c r="P760" s="156"/>
    </row>
    <row r="761" spans="11:16" ht="15">
      <c r="K761" s="113"/>
      <c r="P761" s="156"/>
    </row>
    <row r="762" spans="11:16" ht="15">
      <c r="K762" s="113"/>
      <c r="P762" s="156"/>
    </row>
    <row r="763" spans="11:16" ht="15">
      <c r="K763" s="113"/>
      <c r="P763" s="156"/>
    </row>
    <row r="764" spans="11:16" ht="15">
      <c r="K764" s="113"/>
      <c r="P764" s="156"/>
    </row>
    <row r="765" spans="11:16" ht="15">
      <c r="K765" s="113"/>
      <c r="P765" s="156"/>
    </row>
    <row r="766" spans="11:16" ht="15">
      <c r="K766" s="113"/>
      <c r="P766" s="156"/>
    </row>
    <row r="767" spans="11:16" ht="15">
      <c r="K767" s="113"/>
      <c r="P767" s="156"/>
    </row>
    <row r="768" spans="11:16" ht="15">
      <c r="K768" s="113"/>
      <c r="P768" s="156"/>
    </row>
    <row r="769" spans="11:16" ht="15">
      <c r="K769" s="113"/>
      <c r="P769" s="156"/>
    </row>
    <row r="770" spans="11:16" ht="15">
      <c r="K770" s="113"/>
      <c r="P770" s="156"/>
    </row>
    <row r="771" spans="11:16" ht="15">
      <c r="K771" s="113"/>
      <c r="P771" s="156"/>
    </row>
    <row r="772" spans="11:16" ht="15">
      <c r="K772" s="113"/>
      <c r="P772" s="156"/>
    </row>
    <row r="773" spans="11:16" ht="15">
      <c r="K773" s="113"/>
      <c r="P773" s="156"/>
    </row>
    <row r="774" spans="11:16" ht="15">
      <c r="K774" s="113"/>
      <c r="P774" s="156"/>
    </row>
    <row r="775" spans="11:16" ht="15">
      <c r="K775" s="113"/>
      <c r="P775" s="156"/>
    </row>
    <row r="776" spans="11:16" ht="15">
      <c r="K776" s="113"/>
      <c r="P776" s="156"/>
    </row>
    <row r="777" spans="11:16" ht="15">
      <c r="K777" s="113"/>
      <c r="P777" s="156"/>
    </row>
    <row r="778" spans="11:16" ht="15">
      <c r="K778" s="113"/>
      <c r="P778" s="156"/>
    </row>
    <row r="779" spans="11:16" ht="15">
      <c r="K779" s="113"/>
      <c r="P779" s="156"/>
    </row>
    <row r="780" spans="11:16" ht="15">
      <c r="K780" s="113"/>
      <c r="P780" s="156"/>
    </row>
    <row r="781" spans="11:16" ht="15">
      <c r="K781" s="113"/>
      <c r="P781" s="156"/>
    </row>
    <row r="782" spans="11:16" ht="15">
      <c r="K782" s="113"/>
      <c r="P782" s="156"/>
    </row>
    <row r="783" spans="11:16" ht="15">
      <c r="K783" s="113"/>
      <c r="P783" s="156"/>
    </row>
    <row r="784" spans="11:16" ht="15">
      <c r="K784" s="113"/>
      <c r="P784" s="156"/>
    </row>
    <row r="785" spans="11:16" ht="15">
      <c r="K785" s="113"/>
      <c r="P785" s="156"/>
    </row>
    <row r="786" spans="11:16" ht="15">
      <c r="K786" s="113"/>
      <c r="P786" s="156"/>
    </row>
    <row r="787" spans="11:16" ht="15">
      <c r="K787" s="113"/>
      <c r="P787" s="156"/>
    </row>
    <row r="788" spans="11:16" ht="15">
      <c r="K788" s="113"/>
      <c r="P788" s="156"/>
    </row>
    <row r="789" spans="11:16" ht="15">
      <c r="K789" s="113"/>
      <c r="P789" s="156"/>
    </row>
    <row r="790" spans="11:16" ht="15">
      <c r="K790" s="113"/>
      <c r="P790" s="156"/>
    </row>
    <row r="791" spans="11:16" ht="15">
      <c r="K791" s="113"/>
      <c r="P791" s="156"/>
    </row>
    <row r="792" spans="11:16" ht="15">
      <c r="K792" s="113"/>
      <c r="P792" s="156"/>
    </row>
    <row r="793" spans="11:16" ht="15">
      <c r="K793" s="113"/>
      <c r="P793" s="156"/>
    </row>
    <row r="794" spans="11:16" ht="15">
      <c r="K794" s="113"/>
      <c r="P794" s="156"/>
    </row>
    <row r="795" spans="11:16" ht="15">
      <c r="K795" s="113"/>
      <c r="P795" s="156"/>
    </row>
    <row r="796" spans="11:16" ht="15">
      <c r="K796" s="113"/>
      <c r="P796" s="156"/>
    </row>
    <row r="797" spans="11:16" ht="15">
      <c r="K797" s="113"/>
      <c r="P797" s="156"/>
    </row>
    <row r="798" spans="11:16" ht="15">
      <c r="K798" s="113"/>
      <c r="P798" s="156"/>
    </row>
    <row r="799" spans="11:16" ht="15">
      <c r="K799" s="113"/>
      <c r="P799" s="156"/>
    </row>
    <row r="800" spans="11:16" ht="15">
      <c r="K800" s="113"/>
      <c r="P800" s="156"/>
    </row>
    <row r="801" spans="11:16" ht="15">
      <c r="K801" s="113"/>
      <c r="P801" s="156"/>
    </row>
    <row r="802" spans="11:16" ht="15">
      <c r="K802" s="113"/>
      <c r="P802" s="156"/>
    </row>
    <row r="803" spans="11:16" ht="15">
      <c r="K803" s="113"/>
      <c r="P803" s="156"/>
    </row>
    <row r="804" spans="11:16" ht="15">
      <c r="K804" s="113"/>
      <c r="P804" s="156"/>
    </row>
    <row r="805" spans="11:16" ht="15">
      <c r="K805" s="113"/>
      <c r="P805" s="156"/>
    </row>
    <row r="806" spans="11:16" ht="15">
      <c r="K806" s="113"/>
      <c r="P806" s="156"/>
    </row>
    <row r="807" spans="11:16" ht="15">
      <c r="K807" s="113"/>
      <c r="P807" s="156"/>
    </row>
    <row r="808" spans="11:16" ht="15">
      <c r="K808" s="113"/>
      <c r="P808" s="156"/>
    </row>
    <row r="809" spans="11:16" ht="15">
      <c r="K809" s="113"/>
      <c r="P809" s="156"/>
    </row>
    <row r="810" spans="11:16" ht="15">
      <c r="K810" s="113"/>
      <c r="P810" s="156"/>
    </row>
    <row r="811" spans="11:16" ht="15">
      <c r="K811" s="113"/>
      <c r="P811" s="156"/>
    </row>
    <row r="812" spans="11:16" ht="15">
      <c r="K812" s="113"/>
      <c r="P812" s="156"/>
    </row>
    <row r="813" spans="11:16" ht="15">
      <c r="K813" s="113"/>
      <c r="P813" s="156"/>
    </row>
    <row r="814" spans="11:16" ht="15">
      <c r="K814" s="113"/>
      <c r="P814" s="156"/>
    </row>
    <row r="815" spans="11:16" ht="15">
      <c r="K815" s="113"/>
      <c r="P815" s="156"/>
    </row>
    <row r="816" spans="11:16" ht="15">
      <c r="K816" s="113"/>
      <c r="P816" s="156"/>
    </row>
    <row r="817" spans="11:16" ht="15">
      <c r="K817" s="113"/>
      <c r="P817" s="156"/>
    </row>
    <row r="818" spans="11:16" ht="15">
      <c r="K818" s="113"/>
      <c r="P818" s="156"/>
    </row>
    <row r="819" spans="11:16" ht="15">
      <c r="K819" s="113"/>
      <c r="P819" s="156"/>
    </row>
    <row r="820" spans="11:16" ht="15">
      <c r="K820" s="113"/>
      <c r="P820" s="156"/>
    </row>
    <row r="821" spans="11:16" ht="15">
      <c r="K821" s="113"/>
      <c r="P821" s="156"/>
    </row>
    <row r="822" spans="11:16" ht="15">
      <c r="K822" s="113"/>
      <c r="P822" s="156"/>
    </row>
    <row r="823" spans="11:16" ht="15">
      <c r="K823" s="113"/>
      <c r="P823" s="156"/>
    </row>
    <row r="824" spans="11:16" ht="15">
      <c r="K824" s="113"/>
      <c r="P824" s="156"/>
    </row>
    <row r="825" spans="11:16" ht="15">
      <c r="K825" s="113"/>
      <c r="P825" s="156"/>
    </row>
    <row r="826" spans="11:16" ht="15">
      <c r="K826" s="113"/>
      <c r="P826" s="156"/>
    </row>
    <row r="827" spans="11:16" ht="15">
      <c r="K827" s="113"/>
      <c r="P827" s="156"/>
    </row>
    <row r="828" spans="11:16" ht="15">
      <c r="K828" s="113"/>
      <c r="P828" s="156"/>
    </row>
    <row r="829" spans="11:16" ht="15">
      <c r="K829" s="113"/>
      <c r="P829" s="156"/>
    </row>
    <row r="830" spans="11:16" ht="15">
      <c r="K830" s="113"/>
      <c r="P830" s="156"/>
    </row>
    <row r="831" spans="11:16" ht="15">
      <c r="K831" s="113"/>
      <c r="P831" s="156"/>
    </row>
    <row r="832" spans="11:16" ht="15">
      <c r="K832" s="113"/>
      <c r="P832" s="156"/>
    </row>
    <row r="833" spans="11:16" ht="15">
      <c r="K833" s="113"/>
      <c r="P833" s="156"/>
    </row>
    <row r="834" spans="11:16" ht="15">
      <c r="K834" s="113"/>
      <c r="P834" s="156"/>
    </row>
    <row r="835" spans="11:16" ht="15">
      <c r="K835" s="113"/>
      <c r="P835" s="156"/>
    </row>
    <row r="836" spans="11:16" ht="15">
      <c r="K836" s="113"/>
      <c r="P836" s="156"/>
    </row>
    <row r="837" spans="11:16" ht="15">
      <c r="K837" s="113"/>
      <c r="P837" s="156"/>
    </row>
    <row r="838" spans="11:16" ht="15">
      <c r="K838" s="113"/>
      <c r="P838" s="156"/>
    </row>
    <row r="839" spans="11:16" ht="15">
      <c r="K839" s="113"/>
      <c r="P839" s="156"/>
    </row>
    <row r="840" spans="11:16" ht="15">
      <c r="K840" s="113"/>
      <c r="P840" s="156"/>
    </row>
    <row r="841" spans="11:16" ht="15">
      <c r="K841" s="113"/>
      <c r="P841" s="156"/>
    </row>
    <row r="842" spans="11:16" ht="15">
      <c r="K842" s="113"/>
      <c r="P842" s="156"/>
    </row>
    <row r="843" spans="11:16" ht="15">
      <c r="K843" s="113"/>
      <c r="P843" s="156"/>
    </row>
    <row r="844" spans="11:16" ht="15">
      <c r="K844" s="113"/>
      <c r="P844" s="156"/>
    </row>
    <row r="845" spans="11:16" ht="15">
      <c r="K845" s="113"/>
      <c r="P845" s="156"/>
    </row>
    <row r="846" spans="11:16" ht="15">
      <c r="K846" s="113"/>
      <c r="P846" s="156"/>
    </row>
    <row r="847" spans="11:16" ht="15">
      <c r="K847" s="113"/>
      <c r="P847" s="156"/>
    </row>
    <row r="848" spans="11:16" ht="15">
      <c r="K848" s="113"/>
      <c r="P848" s="156"/>
    </row>
    <row r="849" spans="11:16" ht="15">
      <c r="K849" s="113"/>
      <c r="P849" s="156"/>
    </row>
    <row r="850" spans="11:16" ht="15">
      <c r="K850" s="113"/>
      <c r="P850" s="156"/>
    </row>
    <row r="851" spans="11:16" ht="15">
      <c r="K851" s="113"/>
      <c r="P851" s="156"/>
    </row>
    <row r="852" spans="11:16" ht="15">
      <c r="K852" s="113"/>
      <c r="P852" s="156"/>
    </row>
    <row r="853" spans="11:16" ht="15">
      <c r="K853" s="113"/>
      <c r="P853" s="156"/>
    </row>
    <row r="854" spans="11:16" ht="15">
      <c r="K854" s="113"/>
      <c r="P854" s="156"/>
    </row>
    <row r="855" spans="11:16" ht="15">
      <c r="K855" s="113"/>
      <c r="P855" s="156"/>
    </row>
    <row r="856" spans="11:16" ht="15">
      <c r="K856" s="113"/>
      <c r="P856" s="156"/>
    </row>
    <row r="857" spans="11:16" ht="15">
      <c r="K857" s="113"/>
      <c r="P857" s="156"/>
    </row>
    <row r="858" spans="11:16" ht="15">
      <c r="K858" s="113"/>
      <c r="P858" s="156"/>
    </row>
    <row r="859" spans="11:16" ht="15">
      <c r="K859" s="113"/>
      <c r="P859" s="156"/>
    </row>
    <row r="860" spans="11:16" ht="15">
      <c r="K860" s="113"/>
      <c r="P860" s="156"/>
    </row>
    <row r="861" spans="11:16" ht="15">
      <c r="K861" s="113"/>
      <c r="P861" s="156"/>
    </row>
    <row r="862" spans="11:16" ht="15">
      <c r="K862" s="113"/>
      <c r="P862" s="156"/>
    </row>
    <row r="863" spans="11:16" ht="15">
      <c r="K863" s="113"/>
      <c r="P863" s="156"/>
    </row>
    <row r="864" spans="11:16" ht="15">
      <c r="K864" s="113"/>
      <c r="P864" s="156"/>
    </row>
    <row r="865" spans="11:16" ht="15">
      <c r="K865" s="113"/>
      <c r="P865" s="156"/>
    </row>
    <row r="866" spans="11:16" ht="15">
      <c r="K866" s="113"/>
      <c r="P866" s="156"/>
    </row>
    <row r="867" spans="11:16" ht="15">
      <c r="K867" s="113"/>
      <c r="P867" s="156"/>
    </row>
    <row r="868" spans="11:16" ht="15">
      <c r="K868" s="113"/>
      <c r="P868" s="156"/>
    </row>
    <row r="869" spans="11:16" ht="15">
      <c r="K869" s="113"/>
      <c r="P869" s="156"/>
    </row>
    <row r="870" spans="11:16" ht="15">
      <c r="K870" s="113"/>
      <c r="P870" s="156"/>
    </row>
    <row r="871" spans="11:16" ht="15">
      <c r="K871" s="113"/>
      <c r="P871" s="156"/>
    </row>
    <row r="872" ht="15">
      <c r="K872" s="113"/>
    </row>
    <row r="873" ht="15">
      <c r="K873" s="113"/>
    </row>
    <row r="874" ht="15">
      <c r="K874" s="113"/>
    </row>
    <row r="875" ht="15">
      <c r="K875" s="113"/>
    </row>
    <row r="876" ht="15">
      <c r="K876" s="113"/>
    </row>
    <row r="877" ht="15">
      <c r="K877" s="113"/>
    </row>
    <row r="878" ht="15">
      <c r="K878" s="113"/>
    </row>
    <row r="879" ht="15">
      <c r="K879" s="113"/>
    </row>
    <row r="880" ht="15">
      <c r="K880" s="113"/>
    </row>
    <row r="881" ht="15">
      <c r="K881" s="113"/>
    </row>
    <row r="882" ht="15">
      <c r="K882" s="113"/>
    </row>
    <row r="883" ht="15">
      <c r="K883" s="113"/>
    </row>
    <row r="884" ht="15">
      <c r="K884" s="113"/>
    </row>
    <row r="885" ht="15">
      <c r="K885" s="113"/>
    </row>
    <row r="886" ht="15">
      <c r="K886" s="113"/>
    </row>
    <row r="887" ht="15">
      <c r="K887" s="113"/>
    </row>
    <row r="888" ht="15">
      <c r="K888" s="113"/>
    </row>
    <row r="889" ht="15">
      <c r="K889" s="113"/>
    </row>
    <row r="890" ht="15">
      <c r="K890" s="113"/>
    </row>
    <row r="891" ht="15">
      <c r="K891" s="113"/>
    </row>
    <row r="892" ht="15">
      <c r="K892" s="113"/>
    </row>
    <row r="893" ht="15">
      <c r="K893" s="113"/>
    </row>
    <row r="894" ht="15">
      <c r="K894" s="113"/>
    </row>
    <row r="895" ht="15">
      <c r="K895" s="113"/>
    </row>
    <row r="896" ht="15">
      <c r="K896" s="113"/>
    </row>
    <row r="897" ht="15">
      <c r="K897" s="113"/>
    </row>
    <row r="898" ht="15">
      <c r="K898" s="113"/>
    </row>
    <row r="899" ht="15">
      <c r="K899" s="113"/>
    </row>
    <row r="900" ht="15">
      <c r="K900" s="113"/>
    </row>
    <row r="901" ht="15">
      <c r="K901" s="113"/>
    </row>
    <row r="902" ht="15">
      <c r="K902" s="113"/>
    </row>
    <row r="903" ht="15">
      <c r="K903" s="113"/>
    </row>
    <row r="904" ht="15">
      <c r="K904" s="113"/>
    </row>
    <row r="905" ht="15">
      <c r="K905" s="113"/>
    </row>
    <row r="906" ht="15">
      <c r="K906" s="113"/>
    </row>
    <row r="907" ht="15">
      <c r="K907" s="113"/>
    </row>
    <row r="908" ht="15">
      <c r="K908" s="113"/>
    </row>
    <row r="909" ht="15">
      <c r="K909" s="113"/>
    </row>
    <row r="910" ht="15">
      <c r="K910" s="113"/>
    </row>
    <row r="911" ht="15">
      <c r="K911" s="113"/>
    </row>
    <row r="912" ht="15">
      <c r="K912" s="113"/>
    </row>
    <row r="913" ht="15">
      <c r="K913" s="113"/>
    </row>
    <row r="914" ht="15">
      <c r="K914" s="113"/>
    </row>
    <row r="915" ht="15">
      <c r="K915" s="113"/>
    </row>
    <row r="916" ht="15">
      <c r="K916" s="113"/>
    </row>
    <row r="917" ht="15">
      <c r="K917" s="113"/>
    </row>
    <row r="918" ht="15">
      <c r="K918" s="113"/>
    </row>
    <row r="919" ht="15">
      <c r="K919" s="113"/>
    </row>
    <row r="920" ht="15">
      <c r="K920" s="113"/>
    </row>
    <row r="921" ht="15">
      <c r="K921" s="113"/>
    </row>
    <row r="922" ht="15">
      <c r="K922" s="113"/>
    </row>
    <row r="923" ht="15">
      <c r="K923" s="113"/>
    </row>
    <row r="924" ht="15">
      <c r="K924" s="113"/>
    </row>
    <row r="925" ht="15">
      <c r="K925" s="113"/>
    </row>
    <row r="926" ht="15">
      <c r="K926" s="113"/>
    </row>
    <row r="927" ht="15">
      <c r="K927" s="113"/>
    </row>
    <row r="928" ht="15">
      <c r="K928" s="113"/>
    </row>
    <row r="929" ht="15">
      <c r="K929" s="113"/>
    </row>
    <row r="930" ht="15">
      <c r="K930" s="113"/>
    </row>
    <row r="931" ht="15">
      <c r="K931" s="113"/>
    </row>
    <row r="932" ht="15">
      <c r="K932" s="113"/>
    </row>
    <row r="933" ht="15">
      <c r="K933" s="113"/>
    </row>
    <row r="934" ht="15">
      <c r="K934" s="113"/>
    </row>
    <row r="935" ht="15">
      <c r="K935" s="113"/>
    </row>
    <row r="936" ht="15">
      <c r="K936" s="113"/>
    </row>
    <row r="937" ht="15">
      <c r="K937" s="113"/>
    </row>
    <row r="938" ht="15">
      <c r="K938" s="113"/>
    </row>
    <row r="939" ht="15">
      <c r="K939" s="113"/>
    </row>
    <row r="940" ht="15">
      <c r="K940" s="113"/>
    </row>
    <row r="941" ht="15">
      <c r="K941" s="113"/>
    </row>
    <row r="942" ht="15">
      <c r="K942" s="113"/>
    </row>
    <row r="943" ht="15">
      <c r="K943" s="113"/>
    </row>
    <row r="944" ht="15">
      <c r="K944" s="113"/>
    </row>
    <row r="945" ht="15">
      <c r="K945" s="113"/>
    </row>
    <row r="946" ht="15">
      <c r="K946" s="113"/>
    </row>
    <row r="947" ht="15">
      <c r="K947" s="113"/>
    </row>
    <row r="948" ht="15">
      <c r="K948" s="113"/>
    </row>
    <row r="949" ht="15">
      <c r="K949" s="113"/>
    </row>
    <row r="950" ht="15">
      <c r="K950" s="113"/>
    </row>
    <row r="951" ht="15">
      <c r="K951" s="113"/>
    </row>
    <row r="952" ht="15">
      <c r="K952" s="113"/>
    </row>
    <row r="953" ht="15">
      <c r="K953" s="113"/>
    </row>
    <row r="954" ht="15">
      <c r="K954" s="113"/>
    </row>
    <row r="955" ht="15">
      <c r="K955" s="113"/>
    </row>
    <row r="956" ht="15">
      <c r="K956" s="113"/>
    </row>
    <row r="957" ht="15">
      <c r="K957" s="113"/>
    </row>
    <row r="958" ht="15">
      <c r="K958" s="113"/>
    </row>
    <row r="959" ht="15">
      <c r="K959" s="113"/>
    </row>
    <row r="960" ht="15">
      <c r="K960" s="113"/>
    </row>
    <row r="961" ht="15">
      <c r="K961" s="113"/>
    </row>
    <row r="962" ht="15">
      <c r="K962" s="113"/>
    </row>
    <row r="963" ht="15">
      <c r="K963" s="113"/>
    </row>
    <row r="964" ht="15">
      <c r="K964" s="113"/>
    </row>
    <row r="965" ht="15">
      <c r="K965" s="113"/>
    </row>
    <row r="966" ht="15">
      <c r="K966" s="113"/>
    </row>
    <row r="967" ht="15">
      <c r="K967" s="113"/>
    </row>
    <row r="968" ht="15">
      <c r="K968" s="113"/>
    </row>
    <row r="969" ht="15">
      <c r="K969" s="113"/>
    </row>
    <row r="970" ht="15">
      <c r="K970" s="113"/>
    </row>
    <row r="971" ht="15">
      <c r="K971" s="113"/>
    </row>
    <row r="972" ht="15">
      <c r="K972" s="113"/>
    </row>
    <row r="973" ht="15">
      <c r="K973" s="113"/>
    </row>
    <row r="974" ht="15">
      <c r="K974" s="113"/>
    </row>
    <row r="975" ht="15">
      <c r="K975" s="113"/>
    </row>
    <row r="976" ht="15">
      <c r="K976" s="113"/>
    </row>
    <row r="977" ht="15">
      <c r="K977" s="113"/>
    </row>
    <row r="978" ht="15">
      <c r="K978" s="113"/>
    </row>
    <row r="979" ht="15">
      <c r="K979" s="113"/>
    </row>
    <row r="980" ht="15">
      <c r="K980" s="113"/>
    </row>
    <row r="981" ht="15">
      <c r="K981" s="113"/>
    </row>
    <row r="982" ht="15">
      <c r="K982" s="113"/>
    </row>
    <row r="983" ht="15">
      <c r="K983" s="113"/>
    </row>
    <row r="984" ht="15">
      <c r="K984" s="113"/>
    </row>
    <row r="985" ht="15">
      <c r="K985" s="113"/>
    </row>
    <row r="986" ht="15">
      <c r="K986" s="113"/>
    </row>
    <row r="987" ht="15">
      <c r="K987" s="113"/>
    </row>
    <row r="988" ht="15">
      <c r="K988" s="113"/>
    </row>
    <row r="989" ht="15">
      <c r="K989" s="113"/>
    </row>
    <row r="990" ht="15">
      <c r="K990" s="113"/>
    </row>
    <row r="991" ht="15">
      <c r="K991" s="113"/>
    </row>
    <row r="992" ht="15">
      <c r="K992" s="113"/>
    </row>
    <row r="993" ht="15">
      <c r="K993" s="113"/>
    </row>
    <row r="994" ht="15">
      <c r="K994" s="113"/>
    </row>
    <row r="995" ht="15">
      <c r="K995" s="113"/>
    </row>
    <row r="996" ht="15">
      <c r="K996" s="113"/>
    </row>
    <row r="997" ht="15">
      <c r="K997" s="113"/>
    </row>
    <row r="998" ht="15">
      <c r="K998" s="113"/>
    </row>
    <row r="999" ht="15">
      <c r="K999" s="113"/>
    </row>
    <row r="1000" ht="15">
      <c r="K1000" s="113"/>
    </row>
    <row r="1001" ht="15">
      <c r="K1001" s="113"/>
    </row>
    <row r="1002" ht="15">
      <c r="K1002" s="113"/>
    </row>
    <row r="1003" ht="15">
      <c r="K1003" s="113"/>
    </row>
    <row r="1004" ht="15">
      <c r="K1004" s="113"/>
    </row>
    <row r="1005" ht="15">
      <c r="K1005" s="113"/>
    </row>
    <row r="1006" ht="15">
      <c r="K1006" s="113"/>
    </row>
    <row r="1007" ht="15">
      <c r="K1007" s="113"/>
    </row>
    <row r="1008" ht="15">
      <c r="K1008" s="113"/>
    </row>
    <row r="1009" ht="15">
      <c r="K1009" s="113"/>
    </row>
    <row r="1010" ht="15">
      <c r="K1010" s="113"/>
    </row>
    <row r="1011" ht="15">
      <c r="K1011" s="113"/>
    </row>
    <row r="1012" ht="15">
      <c r="K1012" s="113"/>
    </row>
    <row r="1013" ht="15">
      <c r="K1013" s="113"/>
    </row>
    <row r="1014" ht="15">
      <c r="K1014" s="113"/>
    </row>
    <row r="1015" ht="15">
      <c r="K1015" s="113"/>
    </row>
    <row r="1016" ht="15">
      <c r="K1016" s="113"/>
    </row>
    <row r="1017" ht="15">
      <c r="K1017" s="113"/>
    </row>
    <row r="1018" ht="15">
      <c r="K1018" s="113"/>
    </row>
    <row r="1019" ht="15">
      <c r="K1019" s="113"/>
    </row>
  </sheetData>
  <printOptions/>
  <pageMargins left="0.2" right="0.75" top="0.2755905511811024" bottom="0.5118110236220472" header="0" footer="0.2362204724409449"/>
  <pageSetup fitToHeight="9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 Y ESTADISTICAS</dc:creator>
  <cp:keywords/>
  <dc:description/>
  <cp:lastModifiedBy>jgritta</cp:lastModifiedBy>
  <cp:lastPrinted>2004-11-04T10:39:26Z</cp:lastPrinted>
  <dcterms:created xsi:type="dcterms:W3CDTF">1999-12-13T12:00:28Z</dcterms:created>
  <dcterms:modified xsi:type="dcterms:W3CDTF">2004-11-05T20:01:21Z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1721413502</vt:i4>
  </property>
  <property fmtid="{D5CDD505-2E9C-101B-9397-08002B2CF9AE}" pid="3" name="_EmailSubject">
    <vt:lpwstr/>
  </property>
  <property fmtid="{D5CDD505-2E9C-101B-9397-08002B2CF9AE}" pid="4" name="_AuthorEmail">
    <vt:lpwstr>Mcastro@epec.com.ar</vt:lpwstr>
  </property>
  <property fmtid="{D5CDD505-2E9C-101B-9397-08002B2CF9AE}" pid="5" name="_AuthorEmailDisplayName">
    <vt:lpwstr>Miriam del Valle Castro</vt:lpwstr>
  </property>
  <property fmtid="{D5CDD505-2E9C-101B-9397-08002B2CF9AE}" pid="6" name="_PreviousAdHocReviewCycleID">
    <vt:i4>757072850</vt:i4>
  </property>
</Properties>
</file>