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8"/>
  </bookViews>
  <sheets>
    <sheet name="301" sheetId="1" r:id="rId1"/>
    <sheet name="302" sheetId="2" r:id="rId2"/>
    <sheet name="303" sheetId="3" r:id="rId3"/>
    <sheet name="304" sheetId="4" r:id="rId4"/>
    <sheet name="305" sheetId="5" r:id="rId5"/>
    <sheet name="306" sheetId="6" r:id="rId6"/>
    <sheet name="307" sheetId="7" r:id="rId7"/>
    <sheet name="308" sheetId="8" r:id="rId8"/>
    <sheet name="311" sheetId="9" r:id="rId9"/>
  </sheets>
  <definedNames>
    <definedName name="_xlnm.Print_Area" localSheetId="0">'301'!$A$1:$M$43</definedName>
  </definedNames>
  <calcPr fullCalcOnLoad="1"/>
</workbook>
</file>

<file path=xl/sharedStrings.xml><?xml version="1.0" encoding="utf-8"?>
<sst xmlns="http://schemas.openxmlformats.org/spreadsheetml/2006/main" count="721" uniqueCount="201">
  <si>
    <t xml:space="preserve"> </t>
  </si>
  <si>
    <t>DETALLE DE PROYECTOS Y OBRAS E INVERSION PREVISTA</t>
  </si>
  <si>
    <t>ADMINISTRACION</t>
  </si>
  <si>
    <t>EJECUCIÓN</t>
  </si>
  <si>
    <t xml:space="preserve"> UBICACIÓN GEOGRAFICA</t>
  </si>
  <si>
    <t>AÑO</t>
  </si>
  <si>
    <t>EJERCICIO</t>
  </si>
  <si>
    <t>EJERCICIOS</t>
  </si>
  <si>
    <t xml:space="preserve"> EJERCICIOS</t>
  </si>
  <si>
    <t>DE</t>
  </si>
  <si>
    <t>COSTO</t>
  </si>
  <si>
    <t>FUTUROS</t>
  </si>
  <si>
    <t>D E N O M I N A C I O N</t>
  </si>
  <si>
    <t>CODIGO</t>
  </si>
  <si>
    <t>INICIACION</t>
  </si>
  <si>
    <t>TOTAL</t>
  </si>
  <si>
    <t>INVERSION</t>
  </si>
  <si>
    <t>INV.ESTIM.</t>
  </si>
  <si>
    <t>DEPTO.</t>
  </si>
  <si>
    <t>LOCALIDAD</t>
  </si>
  <si>
    <t>Y</t>
  </si>
  <si>
    <t>VIGENTE</t>
  </si>
  <si>
    <t>REAL</t>
  </si>
  <si>
    <t>HASTA</t>
  </si>
  <si>
    <t xml:space="preserve"> A PARTIR</t>
  </si>
  <si>
    <t>OBRA</t>
  </si>
  <si>
    <t>TERMINACION</t>
  </si>
  <si>
    <t>PREVISTA</t>
  </si>
  <si>
    <t>Villa Caeiro</t>
  </si>
  <si>
    <t>Bell Ville</t>
  </si>
  <si>
    <t>OBRAS Y REPARACIONES VARIAS</t>
  </si>
  <si>
    <t>Varias</t>
  </si>
  <si>
    <t>CERT. DE OBRAS NO NOMINADAS</t>
  </si>
  <si>
    <t>ADICIONALES DE OBRAS EN GRAL.</t>
  </si>
  <si>
    <t>INTERESES EN GENERAL</t>
  </si>
  <si>
    <t>RENEGOCIACION DE CONT. GRAL.</t>
  </si>
  <si>
    <t>Bº Gral. Bustos</t>
  </si>
  <si>
    <t>Monte del Rosario</t>
  </si>
  <si>
    <t>Los Eucaliptus</t>
  </si>
  <si>
    <t xml:space="preserve">CATEGORIA PRESUPUESTARIA Nº   306 </t>
  </si>
  <si>
    <t>IPEMNº233    Construc. Aul. Y Lab.</t>
  </si>
  <si>
    <t>IPEM 302 J. Minetti Amp. Tres A. Y SºSº</t>
  </si>
  <si>
    <t>Dumesnil</t>
  </si>
  <si>
    <t xml:space="preserve">CATEGORIA PRESUPUESTARIA Nº   302 </t>
  </si>
  <si>
    <t>Cruz del Eje</t>
  </si>
  <si>
    <t>CUSTODIA DE PENADOS PROCESADOS</t>
  </si>
  <si>
    <t>RENEGOC. CONTRATOS EN GENERAL</t>
  </si>
  <si>
    <t>La Falda</t>
  </si>
  <si>
    <t>Cosquin</t>
  </si>
  <si>
    <t>Los Cocos</t>
  </si>
  <si>
    <t>Coronel Moldes</t>
  </si>
  <si>
    <t>OBRAS EMERG. E IMPREVISTAS SIN DISCRIMINAR</t>
  </si>
  <si>
    <t>B. Los Boulevares</t>
  </si>
  <si>
    <t>Córdoba</t>
  </si>
  <si>
    <t>B° Crisol</t>
  </si>
  <si>
    <t>014</t>
  </si>
  <si>
    <t>021</t>
  </si>
  <si>
    <t>028</t>
  </si>
  <si>
    <t xml:space="preserve">CATEGORIA PRESUPUESTARIA Nº   305  </t>
  </si>
  <si>
    <t>PROYECTO</t>
  </si>
  <si>
    <t>OBRAS EMERG. E IMPREV. SIN DISCRIM.</t>
  </si>
  <si>
    <t>098</t>
  </si>
  <si>
    <t>084</t>
  </si>
  <si>
    <t>091</t>
  </si>
  <si>
    <t>007</t>
  </si>
  <si>
    <t>Puesto de Cejas</t>
  </si>
  <si>
    <t>Esc. Domingo F. Sarmiento</t>
  </si>
  <si>
    <t>V.Rosario Saladillo</t>
  </si>
  <si>
    <t>Esc. Francisco Laprida</t>
  </si>
  <si>
    <t>La Rinconada</t>
  </si>
  <si>
    <t>Puesto Viejo</t>
  </si>
  <si>
    <t>ANTERIORES</t>
  </si>
  <si>
    <t xml:space="preserve">CONSTRUCCIONES PARA SEGURIDAD - POLICIA </t>
  </si>
  <si>
    <t>CONSTRUCCIONES PARA SEGURIDAD - SERVICIO PENITENCIARIO</t>
  </si>
  <si>
    <t>PROVISION DE LOCALES PARA EDUCACION ELEMENTAL</t>
  </si>
  <si>
    <t>CONSTRUCCIONES PARA SERVICIOS SOCIALES - EDUCACION INICIAL Y PRIMARIA</t>
  </si>
  <si>
    <t>CONSTRUCCIONES PARA SERVICIOS SOCIALES -  EDUCACION MEDIA, ESP. Y SUPERIOR</t>
  </si>
  <si>
    <t>PROVISION DE LOCALES PARA ENSEÑANZA MEDIA, ESPECIAL Y SUPERIOR</t>
  </si>
  <si>
    <t>CONSTRUCCIONES PARA SERVICIOS SOCIALES - BIENESTAR SOCIAL</t>
  </si>
  <si>
    <t>EDIFICIOS DE LA ADMINISTRACIÓN PÚBLICA</t>
  </si>
  <si>
    <t>Bº Villa Adela</t>
  </si>
  <si>
    <t>Provisión de Locales para Adm. General</t>
  </si>
  <si>
    <t>Lago San Roque</t>
  </si>
  <si>
    <t>Esc. Cadetes Fuerza Aerea - Rep. Vs.</t>
  </si>
  <si>
    <t>Esc. Piscicultura - Rep. Vs.</t>
  </si>
  <si>
    <t>Esc. Batalla de Salta - Rep. Gral.</t>
  </si>
  <si>
    <t>Esc. Ing. A. Pagliari - Rep. Vs.</t>
  </si>
  <si>
    <t>105</t>
  </si>
  <si>
    <t>Buey Muerto</t>
  </si>
  <si>
    <t>126</t>
  </si>
  <si>
    <t>Puesto Pedernera</t>
  </si>
  <si>
    <t>OBRAS DE EMERG. E IMP. SIN DISCRIMINAR</t>
  </si>
  <si>
    <t>OBRAS POR LEYES ESP. S/DISC.</t>
  </si>
  <si>
    <t>Provisión de Locales para Dependencias Policiales</t>
  </si>
  <si>
    <t>U.R. 12 Con.L.7057 ap. materiales</t>
  </si>
  <si>
    <t>CETRAM 2 - Const. Playón Polidep.</t>
  </si>
  <si>
    <t>Bower</t>
  </si>
  <si>
    <t>Bº Pueyrredón</t>
  </si>
  <si>
    <t>Bº Crisol</t>
  </si>
  <si>
    <t>PROV. DE LOCALES PARA HOSPITALES</t>
  </si>
  <si>
    <t>Rep. Edif. Esc. Emerg. Edilicia</t>
  </si>
  <si>
    <t>Bº Rivera Indarte</t>
  </si>
  <si>
    <t>Bº Crisol Norte</t>
  </si>
  <si>
    <t>Esc. Y J. Inf. A. Castellano</t>
  </si>
  <si>
    <t>Bº Suarez</t>
  </si>
  <si>
    <t>Esc. Dr. L. Caeiro - Rep. Gral. Pint.; Trab. Com.</t>
  </si>
  <si>
    <t>Esc. A. Castellano - Trab. Modif.</t>
  </si>
  <si>
    <t>Plan 100 Esc. Nuevas</t>
  </si>
  <si>
    <t>Calamuchita</t>
  </si>
  <si>
    <t>Esc. A. Condarco  S.Maest. Sº Sº</t>
  </si>
  <si>
    <t>Va. Carlos Paz</t>
  </si>
  <si>
    <t>Esc. C. Grierson - Trab. Comp.</t>
  </si>
  <si>
    <t>Esc. J.B. Bustos - Term. 1º Etapa</t>
  </si>
  <si>
    <t>Esc. Tte. G.J. A. Roca - Reparac.</t>
  </si>
  <si>
    <t>Esc. J. M. Paz - Trab. Comp.</t>
  </si>
  <si>
    <t>Esc. Dr. C.N. Vergara - Amp.</t>
  </si>
  <si>
    <t>Esc. Granadero Marquez - Rep. Gral.</t>
  </si>
  <si>
    <t>Esc. Almirante G. Brown - Rep. Gral.</t>
  </si>
  <si>
    <t>Los Cedros</t>
  </si>
  <si>
    <t>Tulumba</t>
  </si>
  <si>
    <t>Esc. L. C. Corrales - Rep. Grales</t>
  </si>
  <si>
    <t>Esc. Domingo F. Sarmiento - Con. Dorm. Y Coc.</t>
  </si>
  <si>
    <t>S.J.de la Dormida</t>
  </si>
  <si>
    <t>Esc. D.V. Sarsfield</t>
  </si>
  <si>
    <t>Cosquín</t>
  </si>
  <si>
    <t>J. Inf. José Francisco Mieres</t>
  </si>
  <si>
    <t>IPEM 202 Dr. Federico Leloir; Trab. Mod.</t>
  </si>
  <si>
    <t>IPEM 120 R. Francia - Ampliac.</t>
  </si>
  <si>
    <t>Edif. Esc. C/Emerg. Edilicia</t>
  </si>
  <si>
    <t>IPEM 134 R. Maders - Amp. Sanit.</t>
  </si>
  <si>
    <t>IPEM 175 P. Grenón - Amp. 2 Aulas</t>
  </si>
  <si>
    <t>Bº Villa Azalais</t>
  </si>
  <si>
    <t>IPEM 182 G.M.S.Martín - Rep. Gral</t>
  </si>
  <si>
    <t>Bº Guiñazú</t>
  </si>
  <si>
    <t>Bº Coronel Olmedo</t>
  </si>
  <si>
    <t>027</t>
  </si>
  <si>
    <t>IPEM 302 Amp. 3 A.</t>
  </si>
  <si>
    <t>IPEM 137 Const. Aulas</t>
  </si>
  <si>
    <t>La Paz</t>
  </si>
  <si>
    <t>IPEM 267 A. Graciano - Inst. Elect.</t>
  </si>
  <si>
    <t>Esc. C. Olmedo - IPEM - Ref. y Rep.; Rep. Gral</t>
  </si>
  <si>
    <t>PRESUPUESTO 2005</t>
  </si>
  <si>
    <t>Intendencia</t>
  </si>
  <si>
    <t>Capital</t>
  </si>
  <si>
    <t>Obras Varias</t>
  </si>
  <si>
    <t>Teatro Libertador General San Martín</t>
  </si>
  <si>
    <t xml:space="preserve">CATEGORÍA PRESUPUESTARIA Nº   307 </t>
  </si>
  <si>
    <t>CONSTRUCCIONES PARA SERVICIOS SOCIALES - CULTURA Y EDUCACIÓN</t>
  </si>
  <si>
    <t>DETALLE DE PROYECTOS Y OBRAS E INVERSIÓN PREVISTA</t>
  </si>
  <si>
    <t>ADMINISTRACIÓN</t>
  </si>
  <si>
    <t xml:space="preserve"> UBICACIÓN GEOGRÁFICA</t>
  </si>
  <si>
    <t>CÓDIGO</t>
  </si>
  <si>
    <t>INICIACIÓN</t>
  </si>
  <si>
    <t>INVERSIÓN</t>
  </si>
  <si>
    <t>TERMINACIÓN</t>
  </si>
  <si>
    <t xml:space="preserve">Esc.Telma Reca de Acosta </t>
  </si>
  <si>
    <t>Mina Clavero</t>
  </si>
  <si>
    <t>998</t>
  </si>
  <si>
    <t xml:space="preserve">IPEM 013 Ilario Ascasubi </t>
  </si>
  <si>
    <t xml:space="preserve">Obras Por leyes Especiales s/dis </t>
  </si>
  <si>
    <t xml:space="preserve">Plan de Emergencia 2005- Rep. Edif. Esc. </t>
  </si>
  <si>
    <t>Colonia Caroya</t>
  </si>
  <si>
    <t>Interior</t>
  </si>
  <si>
    <t>J.Inf  S V De Paul Amp  2A Sª Sª</t>
  </si>
  <si>
    <t>Hospital Neuropsiquiatrico</t>
  </si>
  <si>
    <t>2004-2005</t>
  </si>
  <si>
    <t>Labaulaye</t>
  </si>
  <si>
    <t>Hospital Domingo Funes -Trabajos Varios</t>
  </si>
  <si>
    <t>Hospital Rawson 1ª - 2ª Etapa y Refacción Laboratorio</t>
  </si>
  <si>
    <t>Centros Primarios  de Atención Salud</t>
  </si>
  <si>
    <t xml:space="preserve">Cruz del Eje </t>
  </si>
  <si>
    <t>Sta Maria</t>
  </si>
  <si>
    <t xml:space="preserve">Cárcel de Cruz del Eje </t>
  </si>
  <si>
    <t>RENEGOCIACIÓN DE CONT. EN GRAL.</t>
  </si>
  <si>
    <t xml:space="preserve">CATEGORÍA PRESUPUESTARIA Nº   303 </t>
  </si>
  <si>
    <t xml:space="preserve">PROV. DE LOCALES PARA READAPTACIÓN Y </t>
  </si>
  <si>
    <t xml:space="preserve">Cárcel Encausados Buen Pastor </t>
  </si>
  <si>
    <t>EDIFICIOS VARIOS</t>
  </si>
  <si>
    <t xml:space="preserve">CATEGORÍA PRESUPUESTARIA Nº   308 </t>
  </si>
  <si>
    <t xml:space="preserve">CATEGORÍA PRESUPUESTARIA Nº   311 </t>
  </si>
  <si>
    <t>Esc E Larreta Amp 2 A y Sª Sª</t>
  </si>
  <si>
    <t>Alta Gracia</t>
  </si>
  <si>
    <t>Obras de Emerg e imprevistas sin Discriminar</t>
  </si>
  <si>
    <t>2004-2006</t>
  </si>
  <si>
    <t>Cordoba</t>
  </si>
  <si>
    <t>La Calera</t>
  </si>
  <si>
    <t>Capilla Vieja y Antiguo Molino</t>
  </si>
  <si>
    <t>Esc J.M Paz Rec Grales</t>
  </si>
  <si>
    <r>
      <t xml:space="preserve">CATEGORÍA PRESUPUESTARIA Nº   304            </t>
    </r>
    <r>
      <rPr>
        <b/>
        <sz val="11"/>
        <color indexed="8"/>
        <rFont val="Arial"/>
        <family val="2"/>
      </rPr>
      <t>CONSTRUCCIONES PARA SERVICIOS SOCIALES - SALUD</t>
    </r>
  </si>
  <si>
    <r>
      <t xml:space="preserve">CATEGORIA PRESUPUESTARIA Nº    301         </t>
    </r>
    <r>
      <rPr>
        <b/>
        <sz val="12"/>
        <color indexed="8"/>
        <rFont val="Arial"/>
        <family val="2"/>
      </rPr>
      <t>CONSTRUCCIONES PARA LA ADMINISTRACION GENERAL</t>
    </r>
  </si>
  <si>
    <t>Hosp R.J.Carcano -Trabajos Varios</t>
  </si>
  <si>
    <t xml:space="preserve">Hospital Transito Cáceres de Allende -Trabajos Varios </t>
  </si>
  <si>
    <t>Hosp Sta Rosa de Calamuchita - Trabajos Varios</t>
  </si>
  <si>
    <t>Hospital  San  Roque - Const. Cuatro Consultorios</t>
  </si>
  <si>
    <t>Minas - Pocho -  San Alberto y San Javier</t>
  </si>
  <si>
    <t>Estab Educ Ciclo lectivo 2005</t>
  </si>
  <si>
    <t>Esc Sarg Ay. R. Acosa</t>
  </si>
  <si>
    <t>J.de  Inf. Y Esc G.M.San Martín</t>
  </si>
  <si>
    <t>Ren. Obra Est  Penit P/Varones</t>
  </si>
  <si>
    <t>Estab. Penitenciario para Varones Condenados</t>
  </si>
  <si>
    <t xml:space="preserve">J.Inf.Term.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</si>
</sst>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0_)"/>
    <numFmt numFmtId="190" formatCode="0_);\(0\)"/>
    <numFmt numFmtId="191" formatCode="#,##0;[Red]#,##0"/>
    <numFmt numFmtId="192" formatCode="_-* #,##0.0\ _$_-;\-* #,##0.0\ _$_-;_-* &quot;-&quot;??\ _$_-;_-@_-"/>
    <numFmt numFmtId="193" formatCode="_-* #,##0\ _$_-;\-* #,##0\ _$_-;_-* &quot;-&quot;??\ _$_-;_-@_-"/>
  </numFmts>
  <fonts count="3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5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ourier"/>
      <family val="3"/>
    </font>
    <font>
      <b/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ourier"/>
      <family val="0"/>
    </font>
    <font>
      <b/>
      <sz val="9"/>
      <color indexed="8"/>
      <name val="Courier"/>
      <family val="0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Courier"/>
      <family val="3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188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188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8" fontId="14" fillId="0" borderId="0" xfId="0" applyNumberFormat="1" applyFont="1" applyFill="1" applyBorder="1" applyAlignment="1" applyProtection="1">
      <alignment horizontal="center"/>
      <protection/>
    </xf>
    <xf numFmtId="0" fontId="14" fillId="0" borderId="2" xfId="0" applyFont="1" applyFill="1" applyBorder="1" applyAlignment="1">
      <alignment/>
    </xf>
    <xf numFmtId="189" fontId="8" fillId="0" borderId="3" xfId="0" applyNumberFormat="1" applyFont="1" applyFill="1" applyBorder="1" applyAlignment="1" applyProtection="1">
      <alignment textRotation="89"/>
      <protection/>
    </xf>
    <xf numFmtId="37" fontId="14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37" fontId="14" fillId="0" borderId="4" xfId="0" applyNumberFormat="1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10" fillId="0" borderId="5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0" fillId="0" borderId="6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37" fontId="1" fillId="0" borderId="9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1" fillId="0" borderId="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0" fillId="0" borderId="7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6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0" fillId="0" borderId="8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9" fillId="0" borderId="1" xfId="0" applyFont="1" applyFill="1" applyBorder="1" applyAlignment="1">
      <alignment/>
    </xf>
    <xf numFmtId="0" fontId="10" fillId="0" borderId="6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 quotePrefix="1">
      <alignment horizontal="center"/>
      <protection/>
    </xf>
    <xf numFmtId="3" fontId="9" fillId="0" borderId="0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 quotePrefix="1">
      <alignment horizontal="center"/>
      <protection/>
    </xf>
    <xf numFmtId="3" fontId="10" fillId="0" borderId="6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 quotePrefix="1">
      <alignment horizontal="center"/>
      <protection/>
    </xf>
    <xf numFmtId="37" fontId="10" fillId="0" borderId="9" xfId="0" applyNumberFormat="1" applyFont="1" applyFill="1" applyBorder="1" applyAlignment="1" applyProtection="1">
      <alignment/>
      <protection/>
    </xf>
    <xf numFmtId="37" fontId="10" fillId="0" borderId="1" xfId="0" applyNumberFormat="1" applyFont="1" applyFill="1" applyBorder="1" applyAlignment="1" applyProtection="1">
      <alignment/>
      <protection/>
    </xf>
    <xf numFmtId="37" fontId="10" fillId="0" borderId="6" xfId="0" applyNumberFormat="1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>
      <alignment/>
    </xf>
    <xf numFmtId="189" fontId="8" fillId="0" borderId="14" xfId="0" applyNumberFormat="1" applyFont="1" applyFill="1" applyBorder="1" applyAlignment="1" applyProtection="1">
      <alignment textRotation="89"/>
      <protection/>
    </xf>
    <xf numFmtId="0" fontId="14" fillId="0" borderId="15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7" fontId="14" fillId="0" borderId="12" xfId="0" applyNumberFormat="1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4" fillId="0" borderId="9" xfId="0" applyFont="1" applyFill="1" applyBorder="1" applyAlignment="1">
      <alignment/>
    </xf>
    <xf numFmtId="0" fontId="10" fillId="0" borderId="1" xfId="0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37" fontId="14" fillId="0" borderId="9" xfId="0" applyNumberFormat="1" applyFont="1" applyFill="1" applyBorder="1" applyAlignment="1" applyProtection="1">
      <alignment/>
      <protection/>
    </xf>
    <xf numFmtId="37" fontId="10" fillId="0" borderId="1" xfId="0" applyNumberFormat="1" applyFont="1" applyFill="1" applyBorder="1" applyAlignment="1" applyProtection="1">
      <alignment/>
      <protection/>
    </xf>
    <xf numFmtId="49" fontId="10" fillId="0" borderId="1" xfId="0" applyNumberFormat="1" applyFont="1" applyFill="1" applyBorder="1" applyAlignment="1" applyProtection="1" quotePrefix="1">
      <alignment horizontal="center"/>
      <protection/>
    </xf>
    <xf numFmtId="37" fontId="12" fillId="0" borderId="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85" fontId="10" fillId="0" borderId="0" xfId="16" applyFont="1" applyFill="1" applyBorder="1" applyAlignment="1" applyProtection="1" quotePrefix="1">
      <alignment horizontal="right"/>
      <protection/>
    </xf>
    <xf numFmtId="0" fontId="10" fillId="0" borderId="13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12" fillId="0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/>
    </xf>
    <xf numFmtId="37" fontId="10" fillId="0" borderId="12" xfId="0" applyNumberFormat="1" applyFont="1" applyFill="1" applyBorder="1" applyAlignment="1" applyProtection="1">
      <alignment/>
      <protection/>
    </xf>
    <xf numFmtId="185" fontId="10" fillId="0" borderId="9" xfId="16" applyFont="1" applyFill="1" applyBorder="1" applyAlignment="1" applyProtection="1">
      <alignment/>
      <protection/>
    </xf>
    <xf numFmtId="3" fontId="10" fillId="0" borderId="12" xfId="16" applyNumberFormat="1" applyFont="1" applyFill="1" applyBorder="1" applyAlignment="1" applyProtection="1">
      <alignment horizontal="right"/>
      <protection/>
    </xf>
    <xf numFmtId="3" fontId="12" fillId="0" borderId="0" xfId="16" applyNumberFormat="1" applyFont="1" applyFill="1" applyBorder="1" applyAlignment="1" applyProtection="1" quotePrefix="1">
      <alignment horizontal="right"/>
      <protection/>
    </xf>
    <xf numFmtId="3" fontId="10" fillId="0" borderId="0" xfId="16" applyNumberFormat="1" applyFont="1" applyFill="1" applyBorder="1" applyAlignment="1" applyProtection="1" quotePrefix="1">
      <alignment horizontal="right"/>
      <protection/>
    </xf>
    <xf numFmtId="185" fontId="9" fillId="0" borderId="0" xfId="16" applyFont="1" applyFill="1" applyBorder="1" applyAlignment="1">
      <alignment horizontal="right"/>
    </xf>
    <xf numFmtId="3" fontId="9" fillId="0" borderId="0" xfId="16" applyNumberFormat="1" applyFont="1" applyFill="1" applyBorder="1" applyAlignment="1">
      <alignment horizontal="right"/>
    </xf>
    <xf numFmtId="3" fontId="10" fillId="0" borderId="0" xfId="16" applyNumberFormat="1" applyFont="1" applyFill="1" applyBorder="1" applyAlignment="1" applyProtection="1">
      <alignment horizontal="right"/>
      <protection/>
    </xf>
    <xf numFmtId="37" fontId="10" fillId="0" borderId="9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2" xfId="0" applyFont="1" applyFill="1" applyBorder="1" applyAlignment="1" applyProtection="1">
      <alignment horizontal="center"/>
      <protection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5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49" fontId="10" fillId="0" borderId="9" xfId="0" applyNumberFormat="1" applyFont="1" applyFill="1" applyBorder="1" applyAlignment="1" applyProtection="1" quotePrefix="1">
      <alignment horizontal="center"/>
      <protection/>
    </xf>
    <xf numFmtId="49" fontId="10" fillId="0" borderId="1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49" fontId="10" fillId="0" borderId="1" xfId="0" applyNumberFormat="1" applyFont="1" applyFill="1" applyBorder="1" applyAlignment="1" applyProtection="1" quotePrefix="1">
      <alignment horizontal="center"/>
      <protection/>
    </xf>
    <xf numFmtId="0" fontId="10" fillId="0" borderId="6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5" xfId="0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 vertical="top"/>
    </xf>
    <xf numFmtId="0" fontId="10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0" fillId="0" borderId="1" xfId="0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 horizontal="right"/>
      <protection/>
    </xf>
    <xf numFmtId="49" fontId="12" fillId="0" borderId="9" xfId="0" applyNumberFormat="1" applyFont="1" applyFill="1" applyBorder="1" applyAlignment="1" applyProtection="1" quotePrefix="1">
      <alignment horizontal="center"/>
      <protection/>
    </xf>
    <xf numFmtId="3" fontId="12" fillId="0" borderId="1" xfId="0" applyNumberFormat="1" applyFont="1" applyFill="1" applyBorder="1" applyAlignment="1" applyProtection="1">
      <alignment horizontal="right"/>
      <protection/>
    </xf>
    <xf numFmtId="3" fontId="10" fillId="0" borderId="1" xfId="0" applyNumberFormat="1" applyFont="1" applyFill="1" applyBorder="1" applyAlignment="1" applyProtection="1" quotePrefix="1">
      <alignment horizontal="right"/>
      <protection/>
    </xf>
    <xf numFmtId="3" fontId="9" fillId="0" borderId="1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0" fontId="12" fillId="0" borderId="1" xfId="0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9" fontId="10" fillId="0" borderId="1" xfId="0" applyNumberFormat="1" applyFont="1" applyFill="1" applyBorder="1" applyAlignment="1" applyProtection="1">
      <alignment horizontal="center"/>
      <protection/>
    </xf>
    <xf numFmtId="37" fontId="12" fillId="0" borderId="1" xfId="0" applyNumberFormat="1" applyFont="1" applyFill="1" applyBorder="1" applyAlignment="1" applyProtection="1">
      <alignment/>
      <protection/>
    </xf>
    <xf numFmtId="0" fontId="15" fillId="0" borderId="9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7" fontId="12" fillId="0" borderId="1" xfId="0" applyNumberFormat="1" applyFont="1" applyBorder="1" applyAlignment="1" applyProtection="1">
      <alignment/>
      <protection/>
    </xf>
    <xf numFmtId="0" fontId="10" fillId="0" borderId="1" xfId="0" applyFont="1" applyFill="1" applyBorder="1" applyAlignment="1">
      <alignment/>
    </xf>
    <xf numFmtId="49" fontId="12" fillId="0" borderId="1" xfId="0" applyNumberFormat="1" applyFont="1" applyFill="1" applyBorder="1" applyAlignment="1" applyProtection="1">
      <alignment horizontal="center"/>
      <protection/>
    </xf>
    <xf numFmtId="49" fontId="12" fillId="0" borderId="1" xfId="0" applyNumberFormat="1" applyFont="1" applyFill="1" applyBorder="1" applyAlignment="1" applyProtection="1" quotePrefix="1">
      <alignment horizontal="center"/>
      <protection/>
    </xf>
    <xf numFmtId="49" fontId="12" fillId="0" borderId="1" xfId="0" applyNumberFormat="1" applyFont="1" applyFill="1" applyBorder="1" applyAlignment="1" applyProtection="1">
      <alignment horizontal="center"/>
      <protection/>
    </xf>
    <xf numFmtId="49" fontId="12" fillId="0" borderId="1" xfId="0" applyNumberFormat="1" applyFont="1" applyFill="1" applyBorder="1" applyAlignment="1" applyProtection="1" quotePrefix="1">
      <alignment horizontal="center"/>
      <protection/>
    </xf>
    <xf numFmtId="0" fontId="12" fillId="0" borderId="10" xfId="0" applyFont="1" applyFill="1" applyBorder="1" applyAlignment="1">
      <alignment/>
    </xf>
    <xf numFmtId="0" fontId="10" fillId="0" borderId="13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 horizontal="center"/>
      <protection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6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37" fontId="10" fillId="0" borderId="1" xfId="0" applyNumberFormat="1" applyFont="1" applyBorder="1" applyAlignment="1" applyProtection="1">
      <alignment/>
      <protection/>
    </xf>
    <xf numFmtId="189" fontId="8" fillId="0" borderId="12" xfId="0" applyNumberFormat="1" applyFont="1" applyFill="1" applyBorder="1" applyAlignment="1" applyProtection="1">
      <alignment textRotation="89"/>
      <protection/>
    </xf>
    <xf numFmtId="189" fontId="8" fillId="0" borderId="0" xfId="0" applyNumberFormat="1" applyFont="1" applyFill="1" applyBorder="1" applyAlignment="1" applyProtection="1">
      <alignment textRotation="89"/>
      <protection/>
    </xf>
    <xf numFmtId="0" fontId="15" fillId="0" borderId="0" xfId="0" applyFont="1" applyFill="1" applyBorder="1" applyAlignment="1">
      <alignment/>
    </xf>
    <xf numFmtId="188" fontId="14" fillId="0" borderId="12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10" fillId="0" borderId="0" xfId="0" applyFont="1" applyFill="1" applyBorder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85" fontId="10" fillId="0" borderId="0" xfId="16" applyFont="1" applyBorder="1" applyAlignment="1">
      <alignment/>
    </xf>
    <xf numFmtId="0" fontId="12" fillId="0" borderId="18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4" fillId="0" borderId="16" xfId="0" applyFont="1" applyFill="1" applyBorder="1" applyAlignment="1">
      <alignment/>
    </xf>
    <xf numFmtId="37" fontId="14" fillId="0" borderId="1" xfId="0" applyNumberFormat="1" applyFont="1" applyFill="1" applyBorder="1" applyAlignment="1" applyProtection="1">
      <alignment/>
      <protection/>
    </xf>
    <xf numFmtId="0" fontId="10" fillId="0" borderId="6" xfId="0" applyFont="1" applyFill="1" applyBorder="1" applyAlignment="1">
      <alignment/>
    </xf>
    <xf numFmtId="49" fontId="10" fillId="0" borderId="6" xfId="0" applyNumberFormat="1" applyFont="1" applyFill="1" applyBorder="1" applyAlignment="1" applyProtection="1" quotePrefix="1">
      <alignment horizontal="center"/>
      <protection/>
    </xf>
    <xf numFmtId="3" fontId="12" fillId="0" borderId="0" xfId="0" applyNumberFormat="1" applyFont="1" applyAlignment="1">
      <alignment/>
    </xf>
    <xf numFmtId="3" fontId="10" fillId="0" borderId="6" xfId="0" applyNumberFormat="1" applyFon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>
      <alignment horizontal="center"/>
    </xf>
    <xf numFmtId="37" fontId="10" fillId="0" borderId="6" xfId="0" applyNumberFormat="1" applyFont="1" applyFill="1" applyBorder="1" applyAlignment="1" applyProtection="1">
      <alignment/>
      <protection/>
    </xf>
    <xf numFmtId="189" fontId="8" fillId="0" borderId="4" xfId="0" applyNumberFormat="1" applyFont="1" applyFill="1" applyBorder="1" applyAlignment="1" applyProtection="1">
      <alignment textRotation="89"/>
      <protection/>
    </xf>
    <xf numFmtId="3" fontId="10" fillId="0" borderId="1" xfId="0" applyNumberFormat="1" applyFont="1" applyFill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49" fontId="10" fillId="0" borderId="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1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/>
      <protection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0" xfId="0" applyFont="1" applyFill="1" applyBorder="1" applyAlignment="1" applyProtection="1">
      <alignment/>
      <protection/>
    </xf>
    <xf numFmtId="37" fontId="1" fillId="0" borderId="1" xfId="0" applyNumberFormat="1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23" fillId="0" borderId="1" xfId="0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16" fillId="0" borderId="1" xfId="0" applyNumberFormat="1" applyFont="1" applyFill="1" applyBorder="1" applyAlignment="1" applyProtection="1">
      <alignment horizontal="center"/>
      <protection/>
    </xf>
    <xf numFmtId="0" fontId="22" fillId="0" borderId="1" xfId="0" applyFont="1" applyFill="1" applyBorder="1" applyAlignment="1" applyProtection="1">
      <alignment horizontal="center"/>
      <protection/>
    </xf>
    <xf numFmtId="0" fontId="22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88" fontId="14" fillId="0" borderId="1" xfId="0" applyNumberFormat="1" applyFont="1" applyFill="1" applyBorder="1" applyAlignment="1" applyProtection="1">
      <alignment horizontal="center"/>
      <protection/>
    </xf>
    <xf numFmtId="189" fontId="8" fillId="0" borderId="1" xfId="0" applyNumberFormat="1" applyFont="1" applyFill="1" applyBorder="1" applyAlignment="1" applyProtection="1">
      <alignment textRotation="89"/>
      <protection/>
    </xf>
    <xf numFmtId="0" fontId="14" fillId="0" borderId="1" xfId="0" applyFont="1" applyFill="1" applyBorder="1" applyAlignment="1">
      <alignment/>
    </xf>
    <xf numFmtId="37" fontId="24" fillId="0" borderId="1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1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16" fillId="0" borderId="1" xfId="0" applyNumberFormat="1" applyFont="1" applyFill="1" applyBorder="1" applyAlignment="1" applyProtection="1">
      <alignment/>
      <protection/>
    </xf>
    <xf numFmtId="0" fontId="22" fillId="0" borderId="1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22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2" fillId="0" borderId="18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left"/>
    </xf>
    <xf numFmtId="0" fontId="22" fillId="0" borderId="16" xfId="0" applyFont="1" applyBorder="1" applyAlignment="1">
      <alignment/>
    </xf>
    <xf numFmtId="0" fontId="16" fillId="0" borderId="1" xfId="0" applyFont="1" applyFill="1" applyBorder="1" applyAlignment="1" applyProtection="1">
      <alignment horizontal="center"/>
      <protection/>
    </xf>
    <xf numFmtId="0" fontId="16" fillId="0" borderId="1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left"/>
      <protection/>
    </xf>
    <xf numFmtId="0" fontId="12" fillId="0" borderId="16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2" fillId="0" borderId="16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 quotePrefix="1">
      <alignment horizontal="right"/>
      <protection/>
    </xf>
    <xf numFmtId="37" fontId="14" fillId="0" borderId="15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24" fillId="0" borderId="1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22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 applyProtection="1">
      <alignment/>
      <protection/>
    </xf>
    <xf numFmtId="3" fontId="16" fillId="0" borderId="1" xfId="0" applyNumberFormat="1" applyFont="1" applyBorder="1" applyAlignment="1">
      <alignment horizontal="right"/>
    </xf>
    <xf numFmtId="0" fontId="16" fillId="0" borderId="18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10" fillId="0" borderId="18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37" fontId="23" fillId="0" borderId="1" xfId="0" applyNumberFormat="1" applyFont="1" applyFill="1" applyBorder="1" applyAlignment="1" applyProtection="1">
      <alignment/>
      <protection/>
    </xf>
    <xf numFmtId="0" fontId="22" fillId="0" borderId="1" xfId="0" applyFont="1" applyBorder="1" applyAlignment="1">
      <alignment horizontal="left"/>
    </xf>
    <xf numFmtId="188" fontId="14" fillId="2" borderId="1" xfId="0" applyNumberFormat="1" applyFont="1" applyFill="1" applyBorder="1" applyAlignment="1" applyProtection="1">
      <alignment horizontal="center"/>
      <protection/>
    </xf>
    <xf numFmtId="188" fontId="14" fillId="2" borderId="1" xfId="0" applyNumberFormat="1" applyFont="1" applyFill="1" applyBorder="1" applyAlignment="1" applyProtection="1">
      <alignment horizontal="right"/>
      <protection/>
    </xf>
    <xf numFmtId="0" fontId="0" fillId="2" borderId="1" xfId="0" applyFill="1" applyBorder="1" applyAlignment="1">
      <alignment/>
    </xf>
    <xf numFmtId="0" fontId="22" fillId="0" borderId="1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"/>
      <protection/>
    </xf>
    <xf numFmtId="0" fontId="22" fillId="2" borderId="1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center"/>
    </xf>
    <xf numFmtId="0" fontId="22" fillId="2" borderId="1" xfId="0" applyFont="1" applyFill="1" applyBorder="1" applyAlignment="1" applyProtection="1">
      <alignment horizontal="center"/>
      <protection/>
    </xf>
    <xf numFmtId="0" fontId="22" fillId="2" borderId="0" xfId="0" applyFont="1" applyFill="1" applyBorder="1" applyAlignment="1" applyProtection="1">
      <alignment horizontal="center"/>
      <protection/>
    </xf>
    <xf numFmtId="0" fontId="22" fillId="2" borderId="1" xfId="0" applyFont="1" applyFill="1" applyBorder="1" applyAlignment="1" applyProtection="1">
      <alignment/>
      <protection/>
    </xf>
    <xf numFmtId="0" fontId="16" fillId="2" borderId="16" xfId="0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 quotePrefix="1">
      <alignment horizontal="center"/>
      <protection/>
    </xf>
    <xf numFmtId="0" fontId="22" fillId="2" borderId="16" xfId="0" applyFont="1" applyFill="1" applyBorder="1" applyAlignment="1" applyProtection="1">
      <alignment horizontal="center"/>
      <protection/>
    </xf>
    <xf numFmtId="3" fontId="22" fillId="2" borderId="1" xfId="0" applyNumberFormat="1" applyFont="1" applyFill="1" applyBorder="1" applyAlignment="1" applyProtection="1">
      <alignment horizontal="right"/>
      <protection/>
    </xf>
    <xf numFmtId="0" fontId="22" fillId="2" borderId="18" xfId="0" applyFont="1" applyFill="1" applyBorder="1" applyAlignment="1" applyProtection="1">
      <alignment horizontal="center"/>
      <protection/>
    </xf>
    <xf numFmtId="0" fontId="23" fillId="2" borderId="1" xfId="0" applyFont="1" applyFill="1" applyBorder="1" applyAlignment="1">
      <alignment horizontal="center"/>
    </xf>
    <xf numFmtId="0" fontId="22" fillId="2" borderId="16" xfId="0" applyFont="1" applyFill="1" applyBorder="1" applyAlignment="1" applyProtection="1">
      <alignment horizontal="center" wrapText="1"/>
      <protection/>
    </xf>
    <xf numFmtId="0" fontId="23" fillId="0" borderId="1" xfId="0" applyFont="1" applyFill="1" applyBorder="1" applyAlignment="1">
      <alignment horizontal="left"/>
    </xf>
    <xf numFmtId="0" fontId="10" fillId="2" borderId="1" xfId="0" applyFont="1" applyFill="1" applyBorder="1" applyAlignment="1" applyProtection="1">
      <alignment horizontal="center"/>
      <protection/>
    </xf>
    <xf numFmtId="0" fontId="22" fillId="2" borderId="10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49" fontId="22" fillId="2" borderId="0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shrinkToFit="1"/>
    </xf>
    <xf numFmtId="0" fontId="22" fillId="2" borderId="10" xfId="0" applyFont="1" applyFill="1" applyBorder="1" applyAlignment="1">
      <alignment shrinkToFit="1"/>
    </xf>
    <xf numFmtId="3" fontId="22" fillId="2" borderId="0" xfId="0" applyNumberFormat="1" applyFont="1" applyFill="1" applyBorder="1" applyAlignment="1">
      <alignment/>
    </xf>
    <xf numFmtId="49" fontId="22" fillId="2" borderId="0" xfId="0" applyNumberFormat="1" applyFont="1" applyFill="1" applyBorder="1" applyAlignment="1" quotePrefix="1">
      <alignment horizontal="center"/>
    </xf>
    <xf numFmtId="0" fontId="9" fillId="2" borderId="1" xfId="0" applyFont="1" applyFill="1" applyBorder="1" applyAlignment="1">
      <alignment horizontal="center"/>
    </xf>
    <xf numFmtId="3" fontId="22" fillId="2" borderId="18" xfId="0" applyNumberFormat="1" applyFont="1" applyFill="1" applyBorder="1" applyAlignment="1">
      <alignment horizontal="right"/>
    </xf>
    <xf numFmtId="188" fontId="23" fillId="0" borderId="0" xfId="0" applyNumberFormat="1" applyFont="1" applyFill="1" applyBorder="1" applyAlignment="1" applyProtection="1">
      <alignment horizontal="center"/>
      <protection/>
    </xf>
    <xf numFmtId="189" fontId="23" fillId="0" borderId="0" xfId="0" applyNumberFormat="1" applyFont="1" applyFill="1" applyBorder="1" applyAlignment="1" applyProtection="1">
      <alignment horizontal="center" textRotation="89"/>
      <protection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3" fontId="22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6" xfId="0" applyFont="1" applyBorder="1" applyAlignment="1">
      <alignment/>
    </xf>
    <xf numFmtId="3" fontId="16" fillId="0" borderId="1" xfId="16" applyNumberFormat="1" applyFont="1" applyFill="1" applyBorder="1" applyAlignment="1" applyProtection="1">
      <alignment/>
      <protection/>
    </xf>
    <xf numFmtId="3" fontId="22" fillId="0" borderId="1" xfId="16" applyNumberFormat="1" applyFont="1" applyFill="1" applyBorder="1" applyAlignment="1" applyProtection="1">
      <alignment/>
      <protection/>
    </xf>
    <xf numFmtId="3" fontId="22" fillId="0" borderId="1" xfId="16" applyNumberFormat="1" applyFont="1" applyFill="1" applyBorder="1" applyAlignment="1" applyProtection="1" quotePrefix="1">
      <alignment/>
      <protection/>
    </xf>
    <xf numFmtId="3" fontId="23" fillId="0" borderId="1" xfId="16" applyNumberFormat="1" applyFont="1" applyFill="1" applyBorder="1" applyAlignment="1">
      <alignment/>
    </xf>
    <xf numFmtId="3" fontId="24" fillId="0" borderId="1" xfId="16" applyNumberFormat="1" applyFont="1" applyFill="1" applyBorder="1" applyAlignment="1">
      <alignment/>
    </xf>
    <xf numFmtId="3" fontId="16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0" fontId="22" fillId="2" borderId="18" xfId="0" applyFont="1" applyFill="1" applyBorder="1" applyAlignment="1">
      <alignment horizontal="center"/>
    </xf>
    <xf numFmtId="0" fontId="22" fillId="2" borderId="1" xfId="0" applyFont="1" applyFill="1" applyBorder="1" applyAlignment="1" applyProtection="1" quotePrefix="1">
      <alignment horizontal="center"/>
      <protection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 horizontal="center" vertical="top"/>
      <protection/>
    </xf>
    <xf numFmtId="0" fontId="0" fillId="0" borderId="18" xfId="0" applyBorder="1" applyAlignment="1">
      <alignment/>
    </xf>
    <xf numFmtId="3" fontId="16" fillId="0" borderId="6" xfId="0" applyNumberFormat="1" applyFont="1" applyBorder="1" applyAlignment="1">
      <alignment horizontal="right"/>
    </xf>
    <xf numFmtId="0" fontId="16" fillId="0" borderId="6" xfId="0" applyFont="1" applyFill="1" applyBorder="1" applyAlignment="1" applyProtection="1">
      <alignment horizontal="center"/>
      <protection/>
    </xf>
    <xf numFmtId="0" fontId="22" fillId="0" borderId="6" xfId="0" applyFont="1" applyFill="1" applyBorder="1" applyAlignment="1" applyProtection="1">
      <alignment horizontal="center"/>
      <protection/>
    </xf>
    <xf numFmtId="0" fontId="22" fillId="0" borderId="6" xfId="0" applyFont="1" applyBorder="1" applyAlignment="1">
      <alignment horizontal="center"/>
    </xf>
    <xf numFmtId="0" fontId="10" fillId="0" borderId="1" xfId="0" applyFont="1" applyBorder="1" applyAlignment="1" quotePrefix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188" fontId="14" fillId="0" borderId="9" xfId="0" applyNumberFormat="1" applyFont="1" applyFill="1" applyBorder="1" applyAlignment="1" applyProtection="1">
      <alignment horizontal="center"/>
      <protection/>
    </xf>
    <xf numFmtId="189" fontId="8" fillId="0" borderId="9" xfId="0" applyNumberFormat="1" applyFont="1" applyFill="1" applyBorder="1" applyAlignment="1" applyProtection="1">
      <alignment textRotation="89"/>
      <protection/>
    </xf>
    <xf numFmtId="37" fontId="24" fillId="0" borderId="9" xfId="0" applyNumberFormat="1" applyFont="1" applyFill="1" applyBorder="1" applyAlignment="1" applyProtection="1">
      <alignment/>
      <protection/>
    </xf>
    <xf numFmtId="37" fontId="25" fillId="0" borderId="1" xfId="0" applyNumberFormat="1" applyFont="1" applyFill="1" applyBorder="1" applyAlignment="1" applyProtection="1">
      <alignment/>
      <protection/>
    </xf>
    <xf numFmtId="0" fontId="26" fillId="0" borderId="1" xfId="0" applyFont="1" applyFill="1" applyBorder="1" applyAlignment="1">
      <alignment/>
    </xf>
    <xf numFmtId="3" fontId="22" fillId="0" borderId="1" xfId="0" applyNumberFormat="1" applyFont="1" applyBorder="1" applyAlignment="1">
      <alignment/>
    </xf>
    <xf numFmtId="3" fontId="25" fillId="0" borderId="1" xfId="0" applyNumberFormat="1" applyFont="1" applyFill="1" applyBorder="1" applyAlignment="1" applyProtection="1">
      <alignment/>
      <protection/>
    </xf>
    <xf numFmtId="3" fontId="26" fillId="0" borderId="1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2" fillId="0" borderId="1" xfId="0" applyNumberFormat="1" applyFont="1" applyFill="1" applyBorder="1" applyAlignment="1">
      <alignment horizontal="right"/>
    </xf>
    <xf numFmtId="185" fontId="22" fillId="0" borderId="0" xfId="16" applyFont="1" applyFill="1" applyBorder="1" applyAlignment="1" applyProtection="1">
      <alignment horizontal="center"/>
      <protection/>
    </xf>
    <xf numFmtId="37" fontId="22" fillId="0" borderId="1" xfId="0" applyNumberFormat="1" applyFont="1" applyFill="1" applyBorder="1" applyAlignment="1" applyProtection="1">
      <alignment/>
      <protection/>
    </xf>
    <xf numFmtId="3" fontId="22" fillId="0" borderId="0" xfId="16" applyNumberFormat="1" applyFont="1" applyFill="1" applyBorder="1" applyAlignment="1" applyProtection="1">
      <alignment horizontal="center"/>
      <protection/>
    </xf>
    <xf numFmtId="37" fontId="22" fillId="0" borderId="1" xfId="0" applyNumberFormat="1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37" fontId="22" fillId="0" borderId="1" xfId="0" applyNumberFormat="1" applyFont="1" applyFill="1" applyBorder="1" applyAlignment="1" applyProtection="1">
      <alignment/>
      <protection/>
    </xf>
    <xf numFmtId="3" fontId="22" fillId="0" borderId="16" xfId="0" applyNumberFormat="1" applyFont="1" applyBorder="1" applyAlignment="1">
      <alignment horizontal="right"/>
    </xf>
    <xf numFmtId="0" fontId="22" fillId="0" borderId="1" xfId="0" applyFont="1" applyBorder="1" applyAlignment="1">
      <alignment/>
    </xf>
    <xf numFmtId="49" fontId="16" fillId="0" borderId="0" xfId="0" applyNumberFormat="1" applyFont="1" applyFill="1" applyBorder="1" applyAlignment="1" applyProtection="1" quotePrefix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 quotePrefix="1">
      <alignment horizontal="center"/>
      <protection/>
    </xf>
    <xf numFmtId="3" fontId="22" fillId="0" borderId="1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8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3" fontId="16" fillId="0" borderId="12" xfId="0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>
      <alignment/>
    </xf>
    <xf numFmtId="188" fontId="8" fillId="3" borderId="9" xfId="0" applyNumberFormat="1" applyFont="1" applyFill="1" applyBorder="1" applyAlignment="1" applyProtection="1">
      <alignment horizontal="center"/>
      <protection/>
    </xf>
    <xf numFmtId="0" fontId="8" fillId="3" borderId="9" xfId="0" applyFont="1" applyFill="1" applyBorder="1" applyAlignment="1">
      <alignment/>
    </xf>
    <xf numFmtId="0" fontId="8" fillId="3" borderId="9" xfId="0" applyFont="1" applyFill="1" applyBorder="1" applyAlignment="1" applyProtection="1">
      <alignment horizontal="center"/>
      <protection/>
    </xf>
    <xf numFmtId="0" fontId="12" fillId="3" borderId="15" xfId="0" applyFont="1" applyFill="1" applyBorder="1" applyAlignment="1">
      <alignment horizontal="center"/>
    </xf>
    <xf numFmtId="188" fontId="8" fillId="3" borderId="1" xfId="0" applyNumberFormat="1" applyFont="1" applyFill="1" applyBorder="1" applyAlignment="1" applyProtection="1">
      <alignment horizontal="center"/>
      <protection/>
    </xf>
    <xf numFmtId="189" fontId="8" fillId="3" borderId="1" xfId="0" applyNumberFormat="1" applyFont="1" applyFill="1" applyBorder="1" applyAlignment="1" applyProtection="1">
      <alignment/>
      <protection/>
    </xf>
    <xf numFmtId="0" fontId="13" fillId="3" borderId="1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12" fillId="3" borderId="1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190" fontId="8" fillId="3" borderId="1" xfId="0" applyNumberFormat="1" applyFont="1" applyFill="1" applyBorder="1" applyAlignment="1">
      <alignment horizontal="center"/>
    </xf>
    <xf numFmtId="188" fontId="8" fillId="3" borderId="6" xfId="0" applyNumberFormat="1" applyFont="1" applyFill="1" applyBorder="1" applyAlignment="1" applyProtection="1">
      <alignment horizontal="center"/>
      <protection/>
    </xf>
    <xf numFmtId="0" fontId="8" fillId="3" borderId="6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4" xfId="0" applyFill="1" applyBorder="1" applyAlignment="1">
      <alignment/>
    </xf>
    <xf numFmtId="3" fontId="16" fillId="3" borderId="19" xfId="16" applyNumberFormat="1" applyFont="1" applyFill="1" applyBorder="1" applyAlignment="1">
      <alignment/>
    </xf>
    <xf numFmtId="0" fontId="0" fillId="3" borderId="19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19" xfId="0" applyFont="1" applyFill="1" applyBorder="1" applyAlignment="1" applyProtection="1">
      <alignment horizontal="center"/>
      <protection/>
    </xf>
    <xf numFmtId="37" fontId="0" fillId="3" borderId="19" xfId="0" applyNumberFormat="1" applyFont="1" applyFill="1" applyBorder="1" applyAlignment="1" applyProtection="1">
      <alignment/>
      <protection/>
    </xf>
    <xf numFmtId="0" fontId="8" fillId="3" borderId="9" xfId="0" applyFont="1" applyFill="1" applyBorder="1" applyAlignment="1">
      <alignment horizontal="right"/>
    </xf>
    <xf numFmtId="0" fontId="10" fillId="3" borderId="19" xfId="0" applyFont="1" applyFill="1" applyBorder="1" applyAlignment="1" applyProtection="1">
      <alignment horizontal="center"/>
      <protection/>
    </xf>
    <xf numFmtId="0" fontId="10" fillId="3" borderId="4" xfId="0" applyFont="1" applyFill="1" applyBorder="1" applyAlignment="1" applyProtection="1">
      <alignment horizontal="center" vertical="top"/>
      <protection/>
    </xf>
    <xf numFmtId="0" fontId="12" fillId="3" borderId="19" xfId="0" applyFont="1" applyFill="1" applyBorder="1" applyAlignment="1" applyProtection="1">
      <alignment horizontal="center"/>
      <protection/>
    </xf>
    <xf numFmtId="0" fontId="10" fillId="3" borderId="20" xfId="0" applyFont="1" applyFill="1" applyBorder="1" applyAlignment="1" applyProtection="1">
      <alignment/>
      <protection/>
    </xf>
    <xf numFmtId="0" fontId="10" fillId="3" borderId="19" xfId="0" applyFont="1" applyFill="1" applyBorder="1" applyAlignment="1" applyProtection="1">
      <alignment/>
      <protection/>
    </xf>
    <xf numFmtId="0" fontId="10" fillId="3" borderId="4" xfId="0" applyFont="1" applyFill="1" applyBorder="1" applyAlignment="1" applyProtection="1">
      <alignment horizontal="center"/>
      <protection/>
    </xf>
    <xf numFmtId="3" fontId="16" fillId="3" borderId="21" xfId="0" applyNumberFormat="1" applyFont="1" applyFill="1" applyBorder="1" applyAlignment="1" applyProtection="1">
      <alignment horizontal="center"/>
      <protection/>
    </xf>
    <xf numFmtId="0" fontId="10" fillId="3" borderId="19" xfId="0" applyFont="1" applyFill="1" applyBorder="1" applyAlignment="1" applyProtection="1">
      <alignment horizontal="center"/>
      <protection/>
    </xf>
    <xf numFmtId="0" fontId="16" fillId="3" borderId="4" xfId="0" applyFont="1" applyFill="1" applyBorder="1" applyAlignment="1" applyProtection="1">
      <alignment horizontal="center"/>
      <protection/>
    </xf>
    <xf numFmtId="0" fontId="10" fillId="3" borderId="19" xfId="0" applyFont="1" applyFill="1" applyBorder="1" applyAlignment="1">
      <alignment/>
    </xf>
    <xf numFmtId="3" fontId="16" fillId="3" borderId="19" xfId="0" applyNumberFormat="1" applyFont="1" applyFill="1" applyBorder="1" applyAlignment="1" applyProtection="1">
      <alignment/>
      <protection/>
    </xf>
    <xf numFmtId="37" fontId="12" fillId="3" borderId="1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10" fillId="3" borderId="4" xfId="0" applyFont="1" applyFill="1" applyBorder="1" applyAlignment="1" applyProtection="1">
      <alignment horizontal="center"/>
      <protection/>
    </xf>
    <xf numFmtId="0" fontId="16" fillId="3" borderId="19" xfId="0" applyFont="1" applyFill="1" applyBorder="1" applyAlignment="1" applyProtection="1">
      <alignment horizontal="center"/>
      <protection/>
    </xf>
    <xf numFmtId="0" fontId="10" fillId="3" borderId="4" xfId="0" applyFont="1" applyFill="1" applyBorder="1" applyAlignment="1" applyProtection="1">
      <alignment/>
      <protection/>
    </xf>
    <xf numFmtId="0" fontId="10" fillId="3" borderId="19" xfId="0" applyFont="1" applyFill="1" applyBorder="1" applyAlignment="1" applyProtection="1">
      <alignment/>
      <protection/>
    </xf>
    <xf numFmtId="3" fontId="16" fillId="3" borderId="19" xfId="16" applyNumberFormat="1" applyFont="1" applyFill="1" applyBorder="1" applyAlignment="1" applyProtection="1">
      <alignment horizontal="right"/>
      <protection/>
    </xf>
    <xf numFmtId="37" fontId="10" fillId="3" borderId="19" xfId="0" applyNumberFormat="1" applyFont="1" applyFill="1" applyBorder="1" applyAlignment="1" applyProtection="1">
      <alignment/>
      <protection/>
    </xf>
    <xf numFmtId="0" fontId="12" fillId="3" borderId="19" xfId="0" applyFont="1" applyFill="1" applyBorder="1" applyAlignment="1" applyProtection="1">
      <alignment/>
      <protection/>
    </xf>
    <xf numFmtId="0" fontId="12" fillId="3" borderId="4" xfId="0" applyFont="1" applyFill="1" applyBorder="1" applyAlignment="1" applyProtection="1">
      <alignment horizontal="center"/>
      <protection/>
    </xf>
    <xf numFmtId="3" fontId="16" fillId="3" borderId="19" xfId="0" applyNumberFormat="1" applyFont="1" applyFill="1" applyBorder="1" applyAlignment="1" applyProtection="1">
      <alignment horizontal="center"/>
      <protection/>
    </xf>
    <xf numFmtId="3" fontId="16" fillId="3" borderId="19" xfId="0" applyNumberFormat="1" applyFont="1" applyFill="1" applyBorder="1" applyAlignment="1" applyProtection="1">
      <alignment horizontal="right"/>
      <protection/>
    </xf>
    <xf numFmtId="0" fontId="22" fillId="2" borderId="1" xfId="0" applyFont="1" applyFill="1" applyBorder="1" applyAlignment="1" applyProtection="1">
      <alignment horizontal="center" vertical="top"/>
      <protection/>
    </xf>
    <xf numFmtId="49" fontId="22" fillId="2" borderId="0" xfId="0" applyNumberFormat="1" applyFont="1" applyFill="1" applyBorder="1" applyAlignment="1" applyProtection="1">
      <alignment horizontal="center"/>
      <protection/>
    </xf>
    <xf numFmtId="0" fontId="22" fillId="2" borderId="1" xfId="0" applyFont="1" applyFill="1" applyBorder="1" applyAlignment="1" applyProtection="1">
      <alignment horizontal="left" vertical="top"/>
      <protection/>
    </xf>
    <xf numFmtId="0" fontId="22" fillId="0" borderId="1" xfId="0" applyFont="1" applyBorder="1" applyAlignment="1" quotePrefix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14" fillId="0" borderId="4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22" fillId="2" borderId="0" xfId="0" applyNumberFormat="1" applyFont="1" applyFill="1" applyBorder="1" applyAlignment="1" applyProtection="1">
      <alignment horizontal="right"/>
      <protection/>
    </xf>
    <xf numFmtId="3" fontId="22" fillId="2" borderId="1" xfId="0" applyNumberFormat="1" applyFont="1" applyFill="1" applyBorder="1" applyAlignment="1" applyProtection="1">
      <alignment horizontal="right" vertical="center"/>
      <protection/>
    </xf>
    <xf numFmtId="41" fontId="22" fillId="2" borderId="1" xfId="0" applyNumberFormat="1" applyFont="1" applyFill="1" applyBorder="1" applyAlignment="1" applyProtection="1">
      <alignment horizontal="right" vertical="center"/>
      <protection locked="0"/>
    </xf>
    <xf numFmtId="41" fontId="23" fillId="2" borderId="0" xfId="16" applyNumberFormat="1" applyFont="1" applyFill="1" applyBorder="1" applyAlignment="1" applyProtection="1">
      <alignment horizontal="right" vertical="center"/>
      <protection/>
    </xf>
    <xf numFmtId="41" fontId="22" fillId="0" borderId="1" xfId="0" applyNumberFormat="1" applyFont="1" applyFill="1" applyBorder="1" applyAlignment="1" applyProtection="1">
      <alignment horizontal="right" vertical="center"/>
      <protection locked="0"/>
    </xf>
    <xf numFmtId="41" fontId="23" fillId="0" borderId="0" xfId="16" applyNumberFormat="1" applyFont="1" applyFill="1" applyBorder="1" applyAlignment="1" applyProtection="1">
      <alignment horizontal="right" vertical="center"/>
      <protection/>
    </xf>
    <xf numFmtId="41" fontId="16" fillId="0" borderId="1" xfId="0" applyNumberFormat="1" applyFont="1" applyFill="1" applyBorder="1" applyAlignment="1" applyProtection="1">
      <alignment horizontal="right" vertical="center"/>
      <protection locked="0"/>
    </xf>
    <xf numFmtId="41" fontId="24" fillId="0" borderId="0" xfId="16" applyNumberFormat="1" applyFont="1" applyFill="1" applyBorder="1" applyAlignment="1" applyProtection="1">
      <alignment horizontal="right" vertical="center"/>
      <protection/>
    </xf>
    <xf numFmtId="41" fontId="16" fillId="0" borderId="0" xfId="0" applyNumberFormat="1" applyFont="1" applyFill="1" applyBorder="1" applyAlignment="1" applyProtection="1">
      <alignment horizontal="right" vertical="center"/>
      <protection/>
    </xf>
    <xf numFmtId="41" fontId="16" fillId="0" borderId="0" xfId="0" applyNumberFormat="1" applyFont="1" applyFill="1" applyBorder="1" applyAlignment="1" applyProtection="1" quotePrefix="1">
      <alignment horizontal="right" vertical="center"/>
      <protection/>
    </xf>
    <xf numFmtId="41" fontId="16" fillId="0" borderId="1" xfId="0" applyNumberFormat="1" applyFont="1" applyFill="1" applyBorder="1" applyAlignment="1" applyProtection="1" quotePrefix="1">
      <alignment horizontal="right" vertical="center"/>
      <protection/>
    </xf>
    <xf numFmtId="41" fontId="16" fillId="0" borderId="1" xfId="0" applyNumberFormat="1" applyFont="1" applyBorder="1" applyAlignment="1">
      <alignment horizontal="right" vertical="center"/>
    </xf>
    <xf numFmtId="41" fontId="16" fillId="0" borderId="6" xfId="0" applyNumberFormat="1" applyFont="1" applyBorder="1" applyAlignment="1">
      <alignment horizontal="right" vertical="center"/>
    </xf>
    <xf numFmtId="3" fontId="1" fillId="3" borderId="19" xfId="0" applyNumberFormat="1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1" xfId="0" applyNumberFormat="1" applyFont="1" applyFill="1" applyBorder="1" applyAlignment="1" applyProtection="1" quotePrefix="1">
      <alignment horizontal="center"/>
      <protection/>
    </xf>
    <xf numFmtId="3" fontId="1" fillId="0" borderId="0" xfId="0" applyNumberFormat="1" applyFont="1" applyFill="1" applyBorder="1" applyAlignment="1" applyProtection="1" quotePrefix="1">
      <alignment horizontal="center"/>
      <protection/>
    </xf>
    <xf numFmtId="37" fontId="0" fillId="0" borderId="9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0" fillId="0" borderId="1" xfId="0" applyNumberFormat="1" applyFont="1" applyFill="1" applyBorder="1" applyAlignment="1" applyProtection="1">
      <alignment horizontal="center"/>
      <protection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2" fillId="0" borderId="1" xfId="0" applyNumberFormat="1" applyFont="1" applyFill="1" applyBorder="1" applyAlignment="1" applyProtection="1">
      <alignment horizontal="right"/>
      <protection/>
    </xf>
    <xf numFmtId="37" fontId="23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 quotePrefix="1">
      <alignment horizontal="right"/>
      <protection/>
    </xf>
    <xf numFmtId="3" fontId="1" fillId="0" borderId="1" xfId="0" applyNumberFormat="1" applyFont="1" applyFill="1" applyBorder="1" applyAlignment="1" applyProtection="1" quotePrefix="1">
      <alignment horizontal="right"/>
      <protection/>
    </xf>
    <xf numFmtId="3" fontId="16" fillId="0" borderId="1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 quotePrefix="1">
      <alignment horizontal="right"/>
      <protection/>
    </xf>
    <xf numFmtId="3" fontId="9" fillId="0" borderId="0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 applyProtection="1">
      <alignment horizontal="right"/>
      <protection/>
    </xf>
    <xf numFmtId="37" fontId="12" fillId="0" borderId="9" xfId="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 applyProtection="1" quotePrefix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2" fillId="0" borderId="1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 quotePrefix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 quotePrefix="1">
      <alignment horizontal="right"/>
      <protection/>
    </xf>
    <xf numFmtId="37" fontId="10" fillId="0" borderId="1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 quotePrefix="1">
      <alignment horizontal="right"/>
      <protection/>
    </xf>
    <xf numFmtId="3" fontId="10" fillId="0" borderId="0" xfId="15" applyNumberFormat="1" applyFont="1" applyFill="1" applyBorder="1" applyAlignment="1" applyProtection="1">
      <alignment horizontal="right"/>
      <protection/>
    </xf>
    <xf numFmtId="3" fontId="1" fillId="0" borderId="0" xfId="15" applyNumberFormat="1" applyFont="1" applyFill="1" applyBorder="1" applyAlignment="1" applyProtection="1">
      <alignment horizontal="right"/>
      <protection/>
    </xf>
    <xf numFmtId="3" fontId="1" fillId="0" borderId="0" xfId="15" applyNumberFormat="1" applyFont="1" applyFill="1" applyBorder="1" applyAlignment="1" applyProtection="1" quotePrefix="1">
      <alignment horizontal="right"/>
      <protection/>
    </xf>
    <xf numFmtId="3" fontId="12" fillId="0" borderId="0" xfId="15" applyNumberFormat="1" applyFont="1" applyFill="1" applyBorder="1" applyAlignment="1" applyProtection="1" quotePrefix="1">
      <alignment horizontal="right"/>
      <protection/>
    </xf>
    <xf numFmtId="3" fontId="8" fillId="0" borderId="1" xfId="15" applyNumberFormat="1" applyFont="1" applyFill="1" applyBorder="1" applyAlignment="1">
      <alignment horizontal="right"/>
    </xf>
    <xf numFmtId="3" fontId="8" fillId="0" borderId="0" xfId="15" applyNumberFormat="1" applyFont="1" applyFill="1" applyBorder="1" applyAlignment="1">
      <alignment horizontal="right"/>
    </xf>
    <xf numFmtId="3" fontId="0" fillId="0" borderId="6" xfId="15" applyNumberFormat="1" applyFont="1" applyFill="1" applyBorder="1" applyAlignment="1" applyProtection="1">
      <alignment horizontal="right"/>
      <protection/>
    </xf>
    <xf numFmtId="3" fontId="0" fillId="0" borderId="5" xfId="15" applyNumberFormat="1" applyFont="1" applyFill="1" applyBorder="1" applyAlignment="1" applyProtection="1">
      <alignment horizontal="right"/>
      <protection/>
    </xf>
    <xf numFmtId="3" fontId="1" fillId="3" borderId="19" xfId="15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3" fontId="16" fillId="0" borderId="1" xfId="0" applyNumberFormat="1" applyFont="1" applyFill="1" applyBorder="1" applyAlignment="1" applyProtection="1" quotePrefix="1">
      <alignment horizontal="right"/>
      <protection/>
    </xf>
    <xf numFmtId="3" fontId="24" fillId="0" borderId="0" xfId="0" applyNumberFormat="1" applyFont="1" applyFill="1" applyBorder="1" applyAlignment="1">
      <alignment horizontal="right"/>
    </xf>
    <xf numFmtId="3" fontId="16" fillId="3" borderId="21" xfId="0" applyNumberFormat="1" applyFont="1" applyFill="1" applyBorder="1" applyAlignment="1" applyProtection="1">
      <alignment horizontal="right"/>
      <protection/>
    </xf>
    <xf numFmtId="37" fontId="16" fillId="0" borderId="9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 quotePrefix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7" fontId="10" fillId="0" borderId="6" xfId="0" applyNumberFormat="1" applyFont="1" applyFill="1" applyBorder="1" applyAlignment="1" applyProtection="1">
      <alignment horizontal="right"/>
      <protection/>
    </xf>
    <xf numFmtId="37" fontId="10" fillId="0" borderId="5" xfId="0" applyNumberFormat="1" applyFont="1" applyFill="1" applyBorder="1" applyAlignment="1" applyProtection="1">
      <alignment horizontal="right"/>
      <protection/>
    </xf>
    <xf numFmtId="37" fontId="16" fillId="3" borderId="19" xfId="0" applyNumberFormat="1" applyFont="1" applyFill="1" applyBorder="1" applyAlignment="1" applyProtection="1">
      <alignment horizontal="right"/>
      <protection/>
    </xf>
    <xf numFmtId="37" fontId="16" fillId="3" borderId="4" xfId="0" applyNumberFormat="1" applyFont="1" applyFill="1" applyBorder="1" applyAlignment="1" applyProtection="1">
      <alignment horizontal="right"/>
      <protection/>
    </xf>
    <xf numFmtId="0" fontId="8" fillId="3" borderId="15" xfId="0" applyFont="1" applyFill="1" applyBorder="1" applyAlignment="1" applyProtection="1">
      <alignment horizontal="center" vertical="center" textRotation="90"/>
      <protection/>
    </xf>
    <xf numFmtId="0" fontId="8" fillId="3" borderId="16" xfId="0" applyFont="1" applyFill="1" applyBorder="1" applyAlignment="1" applyProtection="1">
      <alignment horizontal="center" vertical="center" textRotation="90"/>
      <protection/>
    </xf>
    <xf numFmtId="0" fontId="8" fillId="3" borderId="17" xfId="0" applyFont="1" applyFill="1" applyBorder="1" applyAlignment="1" applyProtection="1">
      <alignment horizontal="center" vertical="center" textRotation="90"/>
      <protection/>
    </xf>
    <xf numFmtId="0" fontId="11" fillId="3" borderId="9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 vertical="center" textRotation="90"/>
    </xf>
    <xf numFmtId="0" fontId="11" fillId="3" borderId="6" xfId="0" applyFont="1" applyFill="1" applyBorder="1" applyAlignment="1">
      <alignment horizontal="center" vertical="center" textRotation="90"/>
    </xf>
    <xf numFmtId="189" fontId="11" fillId="3" borderId="9" xfId="0" applyNumberFormat="1" applyFont="1" applyFill="1" applyBorder="1" applyAlignment="1" applyProtection="1">
      <alignment horizontal="center" vertical="center" textRotation="90"/>
      <protection/>
    </xf>
    <xf numFmtId="189" fontId="11" fillId="3" borderId="1" xfId="0" applyNumberFormat="1" applyFont="1" applyFill="1" applyBorder="1" applyAlignment="1" applyProtection="1">
      <alignment horizontal="center" vertical="center" textRotation="90"/>
      <protection/>
    </xf>
    <xf numFmtId="189" fontId="11" fillId="3" borderId="6" xfId="0" applyNumberFormat="1" applyFont="1" applyFill="1" applyBorder="1" applyAlignment="1" applyProtection="1">
      <alignment horizontal="center" vertical="center" textRotation="90"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8" fillId="3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H23">
      <selection activeCell="J37" sqref="J37"/>
    </sheetView>
  </sheetViews>
  <sheetFormatPr defaultColWidth="11.421875" defaultRowHeight="12.75"/>
  <cols>
    <col min="1" max="1" width="5.57421875" style="0" customWidth="1"/>
    <col min="2" max="2" width="7.57421875" style="0" customWidth="1"/>
    <col min="3" max="3" width="33.57421875" style="0" customWidth="1"/>
    <col min="4" max="5" width="3.7109375" style="0" customWidth="1"/>
    <col min="6" max="6" width="7.7109375" style="0" customWidth="1"/>
    <col min="7" max="10" width="13.7109375" style="0" customWidth="1"/>
    <col min="11" max="12" width="12.710937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0</v>
      </c>
    </row>
    <row r="3" spans="1:10" ht="18">
      <c r="A3" s="445" t="s">
        <v>141</v>
      </c>
      <c r="B3" s="4"/>
      <c r="C3" s="3"/>
      <c r="D3" s="3"/>
      <c r="E3" s="3"/>
      <c r="F3" s="4" t="s">
        <v>0</v>
      </c>
      <c r="J3" s="3"/>
    </row>
    <row r="4" spans="1:9" ht="16.5">
      <c r="A4" s="5"/>
      <c r="F4" s="2"/>
      <c r="G4" s="2"/>
      <c r="H4" s="2"/>
      <c r="I4" s="2"/>
    </row>
    <row r="6" spans="1:12" ht="15.75">
      <c r="A6" s="8" t="s">
        <v>189</v>
      </c>
      <c r="B6" s="6"/>
      <c r="C6" s="6"/>
      <c r="D6" s="6"/>
      <c r="E6" s="6"/>
      <c r="K6" s="7"/>
      <c r="L6" s="6"/>
    </row>
    <row r="7" spans="1:12" ht="12.75">
      <c r="A7" s="8"/>
      <c r="B7" s="6"/>
      <c r="C7" s="9" t="s">
        <v>0</v>
      </c>
      <c r="D7" s="9"/>
      <c r="E7" s="9"/>
      <c r="F7" s="6"/>
      <c r="G7" s="6"/>
      <c r="H7" s="6"/>
      <c r="I7" s="6"/>
      <c r="J7" s="7"/>
      <c r="K7" s="7"/>
      <c r="L7" s="6"/>
    </row>
    <row r="8" spans="1:12" ht="12.75">
      <c r="A8" s="12" t="s">
        <v>1</v>
      </c>
      <c r="B8" s="10"/>
      <c r="C8" s="11"/>
      <c r="D8" s="11"/>
      <c r="E8" s="11"/>
      <c r="F8" s="11"/>
      <c r="G8" s="11"/>
      <c r="H8" s="11"/>
      <c r="I8" s="12"/>
      <c r="J8" s="12"/>
      <c r="K8" s="12"/>
      <c r="L8" s="12"/>
    </row>
    <row r="9" spans="1:12" ht="13.5" thickBot="1">
      <c r="A9" s="14"/>
      <c r="B9" s="13"/>
      <c r="C9" s="14"/>
      <c r="D9" s="14"/>
      <c r="E9" s="14"/>
      <c r="F9" s="14"/>
      <c r="G9" s="14"/>
      <c r="H9" s="14"/>
      <c r="I9" s="14"/>
      <c r="J9" s="15"/>
      <c r="K9" s="15"/>
      <c r="L9" s="17"/>
    </row>
    <row r="10" spans="1:12" ht="20.25" customHeight="1">
      <c r="A10" s="532" t="s">
        <v>59</v>
      </c>
      <c r="B10" s="400"/>
      <c r="C10" s="401"/>
      <c r="D10" s="535" t="s">
        <v>2</v>
      </c>
      <c r="E10" s="538" t="s">
        <v>3</v>
      </c>
      <c r="F10" s="541" t="s">
        <v>4</v>
      </c>
      <c r="G10" s="542"/>
      <c r="H10" s="392" t="s">
        <v>5</v>
      </c>
      <c r="I10" s="393"/>
      <c r="J10" s="402" t="s">
        <v>6</v>
      </c>
      <c r="K10" s="403" t="s">
        <v>7</v>
      </c>
      <c r="L10" s="392" t="s">
        <v>8</v>
      </c>
    </row>
    <row r="11" spans="1:12" ht="13.5" thickBot="1">
      <c r="A11" s="533"/>
      <c r="B11" s="404"/>
      <c r="C11" s="405"/>
      <c r="D11" s="536"/>
      <c r="E11" s="539"/>
      <c r="F11" s="406"/>
      <c r="G11" s="407"/>
      <c r="H11" s="408" t="s">
        <v>9</v>
      </c>
      <c r="I11" s="409" t="s">
        <v>10</v>
      </c>
      <c r="J11" s="410">
        <v>2005</v>
      </c>
      <c r="K11" s="411" t="s">
        <v>71</v>
      </c>
      <c r="L11" s="412" t="s">
        <v>11</v>
      </c>
    </row>
    <row r="12" spans="1:12" ht="12.75">
      <c r="A12" s="533"/>
      <c r="B12" s="404" t="s">
        <v>25</v>
      </c>
      <c r="C12" s="410" t="s">
        <v>12</v>
      </c>
      <c r="D12" s="536"/>
      <c r="E12" s="539"/>
      <c r="F12" s="392" t="s">
        <v>13</v>
      </c>
      <c r="G12" s="401"/>
      <c r="H12" s="408" t="s">
        <v>14</v>
      </c>
      <c r="I12" s="409" t="s">
        <v>15</v>
      </c>
      <c r="J12" s="410" t="s">
        <v>16</v>
      </c>
      <c r="K12" s="392" t="s">
        <v>16</v>
      </c>
      <c r="L12" s="408" t="s">
        <v>17</v>
      </c>
    </row>
    <row r="13" spans="1:12" ht="12.75">
      <c r="A13" s="533"/>
      <c r="B13" s="404"/>
      <c r="C13" s="413"/>
      <c r="D13" s="536"/>
      <c r="E13" s="539"/>
      <c r="F13" s="410" t="s">
        <v>18</v>
      </c>
      <c r="G13" s="410" t="s">
        <v>19</v>
      </c>
      <c r="H13" s="408" t="s">
        <v>20</v>
      </c>
      <c r="I13" s="409" t="s">
        <v>21</v>
      </c>
      <c r="J13" s="410" t="s">
        <v>22</v>
      </c>
      <c r="K13" s="408" t="s">
        <v>23</v>
      </c>
      <c r="L13" s="414" t="s">
        <v>24</v>
      </c>
    </row>
    <row r="14" spans="1:12" ht="13.5" thickBot="1">
      <c r="A14" s="534"/>
      <c r="B14" s="415"/>
      <c r="C14" s="416"/>
      <c r="D14" s="537"/>
      <c r="E14" s="540"/>
      <c r="F14" s="417"/>
      <c r="G14" s="417"/>
      <c r="H14" s="418" t="s">
        <v>26</v>
      </c>
      <c r="I14" s="419"/>
      <c r="J14" s="418" t="s">
        <v>27</v>
      </c>
      <c r="K14" s="418">
        <v>2004</v>
      </c>
      <c r="L14" s="418">
        <v>2006</v>
      </c>
    </row>
    <row r="15" spans="1:13" ht="13.5" thickBot="1">
      <c r="A15" s="34"/>
      <c r="B15" s="22"/>
      <c r="C15" s="21"/>
      <c r="D15" s="198" t="s">
        <v>0</v>
      </c>
      <c r="E15" s="21"/>
      <c r="F15" s="21"/>
      <c r="G15" s="21"/>
      <c r="H15" s="21"/>
      <c r="I15" s="25"/>
      <c r="J15" s="25"/>
      <c r="K15" s="29"/>
      <c r="L15" s="199"/>
      <c r="M15" s="59"/>
    </row>
    <row r="16" spans="1:12" ht="12.75">
      <c r="A16" s="117"/>
      <c r="B16" s="117"/>
      <c r="C16" s="114"/>
      <c r="D16" s="121"/>
      <c r="E16" s="123"/>
      <c r="F16" s="117"/>
      <c r="G16" s="126"/>
      <c r="H16" s="117"/>
      <c r="I16" s="127"/>
      <c r="J16" s="128"/>
      <c r="K16" s="129"/>
      <c r="L16" s="135"/>
    </row>
    <row r="17" spans="1:12" ht="12.75">
      <c r="A17" s="93">
        <v>51</v>
      </c>
      <c r="B17" s="93"/>
      <c r="C17" s="115" t="s">
        <v>81</v>
      </c>
      <c r="D17" s="91"/>
      <c r="E17" s="92"/>
      <c r="F17" s="93"/>
      <c r="G17" s="94"/>
      <c r="H17" s="93"/>
      <c r="I17" s="342">
        <f>SUM(I19:I22)</f>
        <v>7671</v>
      </c>
      <c r="J17" s="342">
        <f>SUM(J19:J22)</f>
        <v>7671</v>
      </c>
      <c r="K17" s="130"/>
      <c r="L17" s="86"/>
    </row>
    <row r="18" spans="1:12" ht="12.75">
      <c r="A18" s="102"/>
      <c r="B18" s="102"/>
      <c r="C18" s="116"/>
      <c r="D18" s="122"/>
      <c r="E18" s="124"/>
      <c r="F18" s="102"/>
      <c r="G18" s="43"/>
      <c r="H18" s="102"/>
      <c r="I18" s="343"/>
      <c r="J18" s="343"/>
      <c r="K18" s="131"/>
      <c r="L18" s="86"/>
    </row>
    <row r="19" spans="1:12" ht="12.75">
      <c r="A19" s="65"/>
      <c r="B19" s="65">
        <v>5832</v>
      </c>
      <c r="C19" s="233" t="s">
        <v>83</v>
      </c>
      <c r="D19" s="122"/>
      <c r="E19" s="124"/>
      <c r="F19" s="147" t="s">
        <v>55</v>
      </c>
      <c r="G19" s="43" t="s">
        <v>80</v>
      </c>
      <c r="H19" s="102">
        <v>2005</v>
      </c>
      <c r="I19" s="343">
        <v>2702</v>
      </c>
      <c r="J19" s="344">
        <v>2702</v>
      </c>
      <c r="K19" s="113"/>
      <c r="L19" s="86"/>
    </row>
    <row r="20" spans="1:12" ht="12.75">
      <c r="A20" s="65"/>
      <c r="B20" s="65">
        <v>906</v>
      </c>
      <c r="C20" s="233" t="s">
        <v>84</v>
      </c>
      <c r="D20" s="122"/>
      <c r="E20" s="124"/>
      <c r="F20" s="150" t="s">
        <v>63</v>
      </c>
      <c r="G20" s="43" t="s">
        <v>82</v>
      </c>
      <c r="H20" s="102">
        <v>2005</v>
      </c>
      <c r="I20" s="343">
        <f>SUM(J20)</f>
        <v>4338</v>
      </c>
      <c r="J20" s="344">
        <v>4338</v>
      </c>
      <c r="K20" s="113"/>
      <c r="L20" s="86"/>
    </row>
    <row r="21" spans="1:12" ht="12.75">
      <c r="A21" s="65"/>
      <c r="B21" s="65">
        <v>907</v>
      </c>
      <c r="C21" s="233" t="s">
        <v>85</v>
      </c>
      <c r="D21" s="122"/>
      <c r="E21" s="124"/>
      <c r="F21" s="147" t="s">
        <v>87</v>
      </c>
      <c r="G21" s="43" t="s">
        <v>88</v>
      </c>
      <c r="H21" s="102">
        <v>2005</v>
      </c>
      <c r="I21" s="343">
        <f>SUM(J21)</f>
        <v>556</v>
      </c>
      <c r="J21" s="344">
        <v>556</v>
      </c>
      <c r="K21" s="113"/>
      <c r="L21" s="86"/>
    </row>
    <row r="22" spans="1:12" ht="12.75">
      <c r="A22" s="65"/>
      <c r="B22" s="65">
        <v>908</v>
      </c>
      <c r="C22" s="233" t="s">
        <v>86</v>
      </c>
      <c r="D22" s="122"/>
      <c r="E22" s="124"/>
      <c r="F22" s="147" t="s">
        <v>89</v>
      </c>
      <c r="G22" s="43" t="s">
        <v>90</v>
      </c>
      <c r="H22" s="102">
        <v>2005</v>
      </c>
      <c r="I22" s="343">
        <f>SUM(J22)</f>
        <v>75</v>
      </c>
      <c r="J22" s="344">
        <v>75</v>
      </c>
      <c r="K22" s="113"/>
      <c r="L22" s="86"/>
    </row>
    <row r="23" spans="1:12" ht="12.75">
      <c r="A23" s="118"/>
      <c r="B23" s="118"/>
      <c r="C23" s="234"/>
      <c r="D23" s="118"/>
      <c r="E23" s="112"/>
      <c r="F23" s="147"/>
      <c r="G23" s="43"/>
      <c r="H23" s="102"/>
      <c r="I23" s="345"/>
      <c r="J23" s="345"/>
      <c r="K23" s="132"/>
      <c r="L23" s="118"/>
    </row>
    <row r="24" spans="1:12" ht="12.75">
      <c r="A24" s="93">
        <v>90</v>
      </c>
      <c r="B24" s="93">
        <v>2579</v>
      </c>
      <c r="C24" s="115" t="s">
        <v>30</v>
      </c>
      <c r="D24" s="136"/>
      <c r="E24" s="137"/>
      <c r="F24" s="102">
        <v>998</v>
      </c>
      <c r="G24" s="43" t="s">
        <v>31</v>
      </c>
      <c r="H24" s="102">
        <v>2005</v>
      </c>
      <c r="I24" s="342">
        <f>SUM(J24)</f>
        <v>50000</v>
      </c>
      <c r="J24" s="346">
        <v>50000</v>
      </c>
      <c r="K24" s="132"/>
      <c r="L24" s="118"/>
    </row>
    <row r="25" spans="1:12" ht="12.75">
      <c r="A25" s="93"/>
      <c r="B25" s="93"/>
      <c r="C25" s="115"/>
      <c r="D25" s="136"/>
      <c r="E25" s="137"/>
      <c r="F25" s="102"/>
      <c r="G25" s="43"/>
      <c r="H25" s="102"/>
      <c r="I25" s="342"/>
      <c r="J25" s="346"/>
      <c r="K25" s="132"/>
      <c r="L25" s="118"/>
    </row>
    <row r="26" spans="1:12" ht="12.75">
      <c r="A26" s="93">
        <v>91</v>
      </c>
      <c r="B26" s="93">
        <v>388</v>
      </c>
      <c r="C26" s="115" t="s">
        <v>32</v>
      </c>
      <c r="D26" s="91"/>
      <c r="E26" s="92"/>
      <c r="F26" s="102">
        <v>998</v>
      </c>
      <c r="G26" s="43" t="s">
        <v>31</v>
      </c>
      <c r="H26" s="102">
        <v>2005</v>
      </c>
      <c r="I26" s="342">
        <f>SUM(J26)</f>
        <v>10000</v>
      </c>
      <c r="J26" s="346">
        <v>10000</v>
      </c>
      <c r="K26" s="133"/>
      <c r="L26" s="118"/>
    </row>
    <row r="27" spans="1:12" ht="12.75">
      <c r="A27" s="93"/>
      <c r="B27" s="93"/>
      <c r="C27" s="115"/>
      <c r="D27" s="91"/>
      <c r="E27" s="92"/>
      <c r="F27" s="102"/>
      <c r="G27" s="43"/>
      <c r="H27" s="102"/>
      <c r="I27" s="342"/>
      <c r="J27" s="346"/>
      <c r="K27" s="133"/>
      <c r="L27" s="118"/>
    </row>
    <row r="28" spans="1:12" ht="12.75">
      <c r="A28" s="93">
        <v>92</v>
      </c>
      <c r="B28" s="93">
        <v>389</v>
      </c>
      <c r="C28" s="115" t="s">
        <v>33</v>
      </c>
      <c r="D28" s="136"/>
      <c r="E28" s="137"/>
      <c r="F28" s="102">
        <v>998</v>
      </c>
      <c r="G28" s="43" t="s">
        <v>31</v>
      </c>
      <c r="H28" s="102">
        <v>2005</v>
      </c>
      <c r="I28" s="342">
        <f>SUM(J28)</f>
        <v>10000</v>
      </c>
      <c r="J28" s="346">
        <v>10000</v>
      </c>
      <c r="K28" s="133"/>
      <c r="L28" s="118"/>
    </row>
    <row r="29" spans="1:12" ht="12.75">
      <c r="A29" s="93"/>
      <c r="B29" s="93"/>
      <c r="C29" s="115"/>
      <c r="D29" s="136"/>
      <c r="E29" s="137"/>
      <c r="F29" s="102"/>
      <c r="G29" s="43"/>
      <c r="H29" s="102"/>
      <c r="I29" s="342"/>
      <c r="J29" s="346"/>
      <c r="K29" s="133"/>
      <c r="L29" s="118"/>
    </row>
    <row r="30" spans="1:12" ht="12.75">
      <c r="A30" s="93">
        <v>94</v>
      </c>
      <c r="B30" s="93">
        <v>391</v>
      </c>
      <c r="C30" s="115" t="s">
        <v>34</v>
      </c>
      <c r="D30" s="136"/>
      <c r="E30" s="137"/>
      <c r="F30" s="102">
        <v>998</v>
      </c>
      <c r="G30" s="43" t="s">
        <v>31</v>
      </c>
      <c r="H30" s="102">
        <v>2005</v>
      </c>
      <c r="I30" s="342">
        <f>SUM(J30)</f>
        <v>10000</v>
      </c>
      <c r="J30" s="346">
        <v>10000</v>
      </c>
      <c r="K30" s="133"/>
      <c r="L30" s="118"/>
    </row>
    <row r="31" spans="1:12" ht="12.75">
      <c r="A31" s="93"/>
      <c r="B31" s="93"/>
      <c r="C31" s="115"/>
      <c r="D31" s="136"/>
      <c r="E31" s="137"/>
      <c r="F31" s="102"/>
      <c r="G31" s="43"/>
      <c r="H31" s="102"/>
      <c r="I31" s="342"/>
      <c r="J31" s="346"/>
      <c r="K31" s="133"/>
      <c r="L31" s="118"/>
    </row>
    <row r="32" spans="1:12" ht="12.75">
      <c r="A32" s="18">
        <v>95</v>
      </c>
      <c r="B32" s="18">
        <v>392</v>
      </c>
      <c r="C32" s="138" t="s">
        <v>35</v>
      </c>
      <c r="D32" s="136"/>
      <c r="E32" s="137"/>
      <c r="F32" s="102">
        <v>998</v>
      </c>
      <c r="G32" s="43" t="s">
        <v>31</v>
      </c>
      <c r="H32" s="102">
        <v>2005</v>
      </c>
      <c r="I32" s="342">
        <f>SUM(J32)</f>
        <v>10000</v>
      </c>
      <c r="J32" s="346">
        <v>10000</v>
      </c>
      <c r="K32" s="134"/>
      <c r="L32" s="108"/>
    </row>
    <row r="33" spans="1:12" ht="12.75">
      <c r="A33" s="118"/>
      <c r="B33" s="118"/>
      <c r="C33" s="61"/>
      <c r="D33" s="122"/>
      <c r="E33" s="124"/>
      <c r="F33" s="102"/>
      <c r="G33" s="43"/>
      <c r="H33" s="102"/>
      <c r="I33" s="343"/>
      <c r="J33" s="343"/>
      <c r="K33" s="204"/>
      <c r="L33" s="66"/>
    </row>
    <row r="34" spans="1:12" ht="12.75">
      <c r="A34" s="19">
        <v>96</v>
      </c>
      <c r="B34" s="19">
        <v>393</v>
      </c>
      <c r="C34" s="190" t="s">
        <v>91</v>
      </c>
      <c r="D34" s="118"/>
      <c r="E34" s="112"/>
      <c r="F34" s="102">
        <v>998</v>
      </c>
      <c r="G34" s="43" t="s">
        <v>31</v>
      </c>
      <c r="H34" s="102">
        <v>2005</v>
      </c>
      <c r="I34" s="342">
        <f>SUM(J34)</f>
        <v>15000</v>
      </c>
      <c r="J34" s="347">
        <v>15000</v>
      </c>
      <c r="K34" s="204"/>
      <c r="L34" s="66"/>
    </row>
    <row r="35" spans="1:12" ht="12.75">
      <c r="A35" s="118"/>
      <c r="B35" s="118"/>
      <c r="C35" s="112"/>
      <c r="D35" s="118"/>
      <c r="E35" s="112"/>
      <c r="F35" s="118"/>
      <c r="G35" s="112"/>
      <c r="H35" s="118"/>
      <c r="I35" s="348"/>
      <c r="J35" s="348"/>
      <c r="K35" s="204"/>
      <c r="L35" s="66"/>
    </row>
    <row r="36" spans="1:12" ht="12.75">
      <c r="A36" s="19">
        <v>97</v>
      </c>
      <c r="B36" s="19">
        <v>394</v>
      </c>
      <c r="C36" s="235" t="s">
        <v>92</v>
      </c>
      <c r="D36" s="118"/>
      <c r="E36" s="112"/>
      <c r="F36" s="102">
        <v>998</v>
      </c>
      <c r="G36" s="43" t="s">
        <v>31</v>
      </c>
      <c r="H36" s="102">
        <v>2005</v>
      </c>
      <c r="I36" s="342">
        <v>5029</v>
      </c>
      <c r="J36" s="347">
        <v>5029</v>
      </c>
      <c r="K36" s="204"/>
      <c r="L36" s="66"/>
    </row>
    <row r="37" spans="1:12" ht="12.75">
      <c r="A37" s="141"/>
      <c r="B37" s="141"/>
      <c r="C37" s="139"/>
      <c r="D37" s="141"/>
      <c r="E37" s="139"/>
      <c r="F37" s="141"/>
      <c r="G37" s="139"/>
      <c r="H37" s="141"/>
      <c r="I37" s="347"/>
      <c r="J37" s="347"/>
      <c r="K37" s="139"/>
      <c r="L37" s="49" t="s">
        <v>0</v>
      </c>
    </row>
    <row r="38" spans="1:12" ht="12.75">
      <c r="A38" s="118"/>
      <c r="B38" s="118"/>
      <c r="C38" s="112"/>
      <c r="D38" s="118"/>
      <c r="E38" s="112"/>
      <c r="F38" s="118"/>
      <c r="G38" s="112"/>
      <c r="H38" s="118"/>
      <c r="I38" s="348"/>
      <c r="J38" s="348"/>
      <c r="K38" s="112"/>
      <c r="L38" s="66"/>
    </row>
    <row r="39" spans="1:12" ht="12.75">
      <c r="A39" s="118"/>
      <c r="B39" s="118"/>
      <c r="C39" s="112"/>
      <c r="D39" s="118"/>
      <c r="E39" s="112"/>
      <c r="F39" s="118"/>
      <c r="G39" s="112"/>
      <c r="H39" s="118"/>
      <c r="I39" s="348"/>
      <c r="J39" s="348"/>
      <c r="K39" s="112"/>
      <c r="L39" s="66"/>
    </row>
    <row r="40" spans="1:12" ht="12.75">
      <c r="A40" s="118"/>
      <c r="B40" s="118"/>
      <c r="C40" s="112"/>
      <c r="D40" s="118"/>
      <c r="E40" s="112"/>
      <c r="F40" s="118"/>
      <c r="G40" s="112"/>
      <c r="H40" s="118"/>
      <c r="I40" s="348"/>
      <c r="J40" s="348"/>
      <c r="K40" s="112"/>
      <c r="L40" s="66"/>
    </row>
    <row r="41" spans="1:12" ht="13.5" thickBot="1">
      <c r="A41" s="66"/>
      <c r="B41" s="66"/>
      <c r="C41" s="59"/>
      <c r="D41" s="66"/>
      <c r="E41" s="59"/>
      <c r="F41" s="66"/>
      <c r="G41" s="59"/>
      <c r="H41" s="66"/>
      <c r="I41" s="348"/>
      <c r="J41" s="348"/>
      <c r="K41" s="59"/>
      <c r="L41" s="66"/>
    </row>
    <row r="42" spans="1:12" ht="13.5" thickBot="1">
      <c r="A42" s="420"/>
      <c r="B42" s="420"/>
      <c r="C42" s="421"/>
      <c r="D42" s="420"/>
      <c r="E42" s="421"/>
      <c r="F42" s="420"/>
      <c r="G42" s="421"/>
      <c r="H42" s="420"/>
      <c r="I42" s="422">
        <f>SUM(I17,I24:I36)</f>
        <v>117700</v>
      </c>
      <c r="J42" s="422">
        <f>SUM(J17,J24:J36)</f>
        <v>117700</v>
      </c>
      <c r="K42" s="421"/>
      <c r="L42" s="420"/>
    </row>
    <row r="45" spans="9:10" ht="12.75">
      <c r="I45" s="33"/>
      <c r="J45" s="33"/>
    </row>
  </sheetData>
  <mergeCells count="4">
    <mergeCell ref="A10:A14"/>
    <mergeCell ref="D10:D14"/>
    <mergeCell ref="E10:E14"/>
    <mergeCell ref="F10:G10"/>
  </mergeCells>
  <printOptions/>
  <pageMargins left="1.1811023622047245" right="0.3937007874015748" top="0.984251968503937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4"/>
  <sheetViews>
    <sheetView workbookViewId="0" topLeftCell="E26">
      <selection activeCell="J16" sqref="J16:K43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57421875" style="0" customWidth="1"/>
    <col min="4" max="4" width="0.13671875" style="0" hidden="1" customWidth="1"/>
    <col min="5" max="6" width="3.7109375" style="0" customWidth="1"/>
    <col min="7" max="7" width="9.8515625" style="0" customWidth="1"/>
    <col min="8" max="8" width="13.7109375" style="0" customWidth="1"/>
    <col min="9" max="9" width="13.57421875" style="0" customWidth="1"/>
    <col min="10" max="13" width="13.7109375" style="0" customWidth="1"/>
  </cols>
  <sheetData>
    <row r="3" spans="1:11" ht="18">
      <c r="A3" s="4" t="s">
        <v>141</v>
      </c>
      <c r="B3" s="4"/>
      <c r="C3" s="3"/>
      <c r="D3" s="3"/>
      <c r="E3" s="3"/>
      <c r="F3" s="3"/>
      <c r="G3" s="4" t="s">
        <v>0</v>
      </c>
      <c r="K3" s="3"/>
    </row>
    <row r="4" spans="1:11" ht="18">
      <c r="A4" s="3"/>
      <c r="B4" s="3"/>
      <c r="C4" s="3"/>
      <c r="D4" s="3"/>
      <c r="E4" s="3"/>
      <c r="F4" s="3"/>
      <c r="G4" s="4"/>
      <c r="H4" s="4"/>
      <c r="I4" s="4"/>
      <c r="J4" s="3"/>
      <c r="K4" s="3"/>
    </row>
    <row r="6" spans="1:13" ht="15">
      <c r="A6" s="8" t="s">
        <v>43</v>
      </c>
      <c r="B6" s="6"/>
      <c r="C6" s="6"/>
      <c r="D6" s="6"/>
      <c r="E6" s="6"/>
      <c r="F6" s="6"/>
      <c r="G6" s="229" t="s">
        <v>72</v>
      </c>
      <c r="H6" s="6"/>
      <c r="I6" s="6"/>
      <c r="J6" s="6"/>
      <c r="K6" s="7"/>
      <c r="L6" s="7"/>
      <c r="M6" s="6"/>
    </row>
    <row r="7" spans="1:13" ht="12.75">
      <c r="A7" s="8"/>
      <c r="B7" s="6"/>
      <c r="C7" s="9" t="s">
        <v>0</v>
      </c>
      <c r="D7" s="9" t="s">
        <v>0</v>
      </c>
      <c r="E7" s="9"/>
      <c r="F7" s="9"/>
      <c r="G7" s="6"/>
      <c r="H7" s="6"/>
      <c r="I7" s="6"/>
      <c r="J7" s="6"/>
      <c r="K7" s="7"/>
      <c r="L7" s="7"/>
      <c r="M7" s="6"/>
    </row>
    <row r="8" spans="1:13" ht="12.75">
      <c r="A8" s="8" t="s">
        <v>1</v>
      </c>
      <c r="B8" s="45"/>
      <c r="C8" s="9"/>
      <c r="D8" s="9"/>
      <c r="E8" s="9"/>
      <c r="F8" s="9"/>
      <c r="G8" s="9"/>
      <c r="H8" s="11"/>
      <c r="I8" s="11"/>
      <c r="J8" s="12"/>
      <c r="K8" s="12"/>
      <c r="L8" s="12"/>
      <c r="M8" s="12"/>
    </row>
    <row r="9" spans="1:13" ht="13.5" thickBot="1">
      <c r="A9" s="14"/>
      <c r="B9" s="13"/>
      <c r="C9" s="14"/>
      <c r="D9" s="14"/>
      <c r="E9" s="14"/>
      <c r="F9" s="14"/>
      <c r="G9" s="14"/>
      <c r="H9" s="14"/>
      <c r="I9" s="14"/>
      <c r="J9" s="14"/>
      <c r="K9" s="15"/>
      <c r="L9" s="15"/>
      <c r="M9" s="17"/>
    </row>
    <row r="10" spans="1:13" ht="12.75">
      <c r="A10" s="532" t="s">
        <v>59</v>
      </c>
      <c r="B10" s="400"/>
      <c r="C10" s="401"/>
      <c r="D10" s="401"/>
      <c r="E10" s="535" t="s">
        <v>2</v>
      </c>
      <c r="F10" s="538" t="s">
        <v>3</v>
      </c>
      <c r="G10" s="541" t="s">
        <v>4</v>
      </c>
      <c r="H10" s="542"/>
      <c r="I10" s="392" t="s">
        <v>5</v>
      </c>
      <c r="J10" s="393"/>
      <c r="K10" s="402" t="s">
        <v>6</v>
      </c>
      <c r="L10" s="403" t="s">
        <v>7</v>
      </c>
      <c r="M10" s="392" t="s">
        <v>8</v>
      </c>
    </row>
    <row r="11" spans="1:13" ht="13.5" thickBot="1">
      <c r="A11" s="533"/>
      <c r="B11" s="404"/>
      <c r="C11" s="405"/>
      <c r="D11" s="405"/>
      <c r="E11" s="536"/>
      <c r="F11" s="539"/>
      <c r="G11" s="406"/>
      <c r="H11" s="407"/>
      <c r="I11" s="408" t="s">
        <v>9</v>
      </c>
      <c r="J11" s="409" t="s">
        <v>10</v>
      </c>
      <c r="K11" s="410">
        <v>2005</v>
      </c>
      <c r="L11" s="411" t="s">
        <v>71</v>
      </c>
      <c r="M11" s="412" t="s">
        <v>11</v>
      </c>
    </row>
    <row r="12" spans="1:13" ht="12.75" customHeight="1">
      <c r="A12" s="533"/>
      <c r="B12" s="404" t="s">
        <v>25</v>
      </c>
      <c r="C12" s="410" t="s">
        <v>12</v>
      </c>
      <c r="D12" s="410" t="s">
        <v>12</v>
      </c>
      <c r="E12" s="536"/>
      <c r="F12" s="539"/>
      <c r="G12" s="392" t="s">
        <v>13</v>
      </c>
      <c r="H12" s="401"/>
      <c r="I12" s="408" t="s">
        <v>14</v>
      </c>
      <c r="J12" s="409" t="s">
        <v>15</v>
      </c>
      <c r="K12" s="410" t="s">
        <v>16</v>
      </c>
      <c r="L12" s="392" t="s">
        <v>16</v>
      </c>
      <c r="M12" s="408" t="s">
        <v>17</v>
      </c>
    </row>
    <row r="13" spans="1:13" ht="12.75">
      <c r="A13" s="533"/>
      <c r="B13" s="404"/>
      <c r="C13" s="413"/>
      <c r="D13" s="413"/>
      <c r="E13" s="536"/>
      <c r="F13" s="539"/>
      <c r="G13" s="410" t="s">
        <v>18</v>
      </c>
      <c r="H13" s="410" t="s">
        <v>19</v>
      </c>
      <c r="I13" s="408" t="s">
        <v>20</v>
      </c>
      <c r="J13" s="409" t="s">
        <v>21</v>
      </c>
      <c r="K13" s="410" t="s">
        <v>22</v>
      </c>
      <c r="L13" s="408" t="s">
        <v>23</v>
      </c>
      <c r="M13" s="414" t="s">
        <v>24</v>
      </c>
    </row>
    <row r="14" spans="1:13" ht="13.5" thickBot="1">
      <c r="A14" s="534"/>
      <c r="B14" s="415"/>
      <c r="C14" s="416"/>
      <c r="D14" s="416"/>
      <c r="E14" s="537"/>
      <c r="F14" s="540"/>
      <c r="G14" s="417"/>
      <c r="H14" s="417"/>
      <c r="I14" s="418" t="s">
        <v>26</v>
      </c>
      <c r="J14" s="419"/>
      <c r="K14" s="418" t="s">
        <v>27</v>
      </c>
      <c r="L14" s="418">
        <v>2004</v>
      </c>
      <c r="M14" s="418">
        <v>2006</v>
      </c>
    </row>
    <row r="15" spans="1:13" ht="13.5" thickBot="1">
      <c r="A15" s="21"/>
      <c r="B15" s="22"/>
      <c r="C15" s="23"/>
      <c r="D15" s="23"/>
      <c r="E15" s="24" t="s">
        <v>0</v>
      </c>
      <c r="F15" s="21"/>
      <c r="G15" s="21"/>
      <c r="H15" s="21"/>
      <c r="I15" s="21"/>
      <c r="J15" s="25"/>
      <c r="K15" s="26"/>
      <c r="L15" s="29"/>
      <c r="M15" s="27"/>
    </row>
    <row r="16" spans="1:13" ht="12.75">
      <c r="A16" s="89"/>
      <c r="B16" s="140"/>
      <c r="C16" s="88"/>
      <c r="D16" s="162"/>
      <c r="E16" s="163"/>
      <c r="F16" s="88"/>
      <c r="G16" s="90"/>
      <c r="H16" s="89"/>
      <c r="I16" s="89"/>
      <c r="J16" s="500"/>
      <c r="K16" s="501"/>
      <c r="L16" s="166"/>
      <c r="M16" s="54"/>
    </row>
    <row r="17" spans="1:13" ht="12.75">
      <c r="A17" s="93">
        <v>51</v>
      </c>
      <c r="B17" s="43"/>
      <c r="C17" s="238" t="s">
        <v>93</v>
      </c>
      <c r="D17" s="236"/>
      <c r="E17" s="159"/>
      <c r="F17" s="91"/>
      <c r="G17" s="94"/>
      <c r="H17" s="93"/>
      <c r="I17" s="93"/>
      <c r="J17" s="502">
        <f>SUM(J21:J22)</f>
        <v>4762</v>
      </c>
      <c r="K17" s="502">
        <f>SUM(K21:K22)</f>
        <v>4762</v>
      </c>
      <c r="L17" s="181"/>
      <c r="M17" s="237"/>
    </row>
    <row r="18" spans="1:13" ht="12.75">
      <c r="A18" s="93"/>
      <c r="B18" s="43"/>
      <c r="C18" s="238"/>
      <c r="D18" s="236"/>
      <c r="E18" s="159"/>
      <c r="F18" s="91"/>
      <c r="G18" s="94"/>
      <c r="H18" s="93"/>
      <c r="I18" s="93"/>
      <c r="J18" s="502"/>
      <c r="K18" s="503"/>
      <c r="L18" s="181"/>
      <c r="M18" s="237"/>
    </row>
    <row r="19" spans="1:13" ht="12.75">
      <c r="A19" s="93"/>
      <c r="B19" s="43"/>
      <c r="C19" s="238"/>
      <c r="D19" s="236"/>
      <c r="E19" s="159"/>
      <c r="F19" s="91"/>
      <c r="G19" s="94"/>
      <c r="H19" s="93"/>
      <c r="I19" s="93"/>
      <c r="J19" s="502"/>
      <c r="K19" s="503"/>
      <c r="L19" s="181"/>
      <c r="M19" s="237"/>
    </row>
    <row r="20" spans="1:13" ht="12.75">
      <c r="A20" s="93"/>
      <c r="B20" s="43"/>
      <c r="C20" s="91"/>
      <c r="D20" s="236"/>
      <c r="E20" s="159"/>
      <c r="F20" s="91"/>
      <c r="G20" s="94"/>
      <c r="H20" s="93"/>
      <c r="I20" s="93"/>
      <c r="J20" s="504"/>
      <c r="K20" s="505"/>
      <c r="L20" s="181"/>
      <c r="M20" s="237"/>
    </row>
    <row r="21" spans="1:13" ht="12.75">
      <c r="A21" s="93"/>
      <c r="B21" s="242">
        <v>909</v>
      </c>
      <c r="C21" s="232" t="s">
        <v>94</v>
      </c>
      <c r="D21" s="243"/>
      <c r="E21" s="244"/>
      <c r="F21" s="245"/>
      <c r="G21" s="242">
        <v>182</v>
      </c>
      <c r="H21" s="246" t="s">
        <v>29</v>
      </c>
      <c r="I21" s="246">
        <v>2005</v>
      </c>
      <c r="J21" s="506">
        <v>4762</v>
      </c>
      <c r="K21" s="507">
        <v>4762</v>
      </c>
      <c r="L21" s="181"/>
      <c r="M21" s="237"/>
    </row>
    <row r="22" spans="1:13" ht="12.75">
      <c r="A22" s="93"/>
      <c r="B22" s="242"/>
      <c r="C22" s="232"/>
      <c r="D22" s="243"/>
      <c r="E22" s="244"/>
      <c r="F22" s="245"/>
      <c r="G22" s="242"/>
      <c r="H22" s="246"/>
      <c r="I22" s="246"/>
      <c r="J22" s="506"/>
      <c r="K22" s="507"/>
      <c r="L22" s="181"/>
      <c r="M22" s="237"/>
    </row>
    <row r="23" spans="1:13" ht="12.75">
      <c r="A23" s="93"/>
      <c r="B23" s="239"/>
      <c r="C23" s="240"/>
      <c r="D23" s="236"/>
      <c r="E23" s="159"/>
      <c r="F23" s="91"/>
      <c r="G23" s="43"/>
      <c r="H23" s="102"/>
      <c r="I23" s="102"/>
      <c r="J23" s="508"/>
      <c r="K23" s="509"/>
      <c r="L23" s="181"/>
      <c r="M23" s="237"/>
    </row>
    <row r="24" spans="1:13" ht="12.75">
      <c r="A24" s="93"/>
      <c r="B24" s="239"/>
      <c r="C24" s="240"/>
      <c r="D24" s="236"/>
      <c r="E24" s="159"/>
      <c r="F24" s="91"/>
      <c r="G24" s="43"/>
      <c r="H24" s="102"/>
      <c r="I24" s="102"/>
      <c r="J24" s="508"/>
      <c r="K24" s="509"/>
      <c r="L24" s="181"/>
      <c r="M24" s="237"/>
    </row>
    <row r="25" spans="1:13" ht="12.75">
      <c r="A25" s="64"/>
      <c r="B25" s="28"/>
      <c r="C25" s="105"/>
      <c r="D25" s="157"/>
      <c r="E25" s="158"/>
      <c r="F25" s="105"/>
      <c r="G25" s="43"/>
      <c r="H25" s="102"/>
      <c r="I25" s="102"/>
      <c r="J25" s="504"/>
      <c r="K25" s="510"/>
      <c r="L25" s="147"/>
      <c r="M25" s="57"/>
    </row>
    <row r="26" spans="1:13" ht="12.75">
      <c r="A26" s="93">
        <v>90</v>
      </c>
      <c r="B26" s="94">
        <v>2579</v>
      </c>
      <c r="C26" s="136" t="s">
        <v>30</v>
      </c>
      <c r="D26" s="115" t="s">
        <v>30</v>
      </c>
      <c r="E26" s="119"/>
      <c r="F26" s="136"/>
      <c r="G26" s="94">
        <v>998</v>
      </c>
      <c r="H26" s="93" t="s">
        <v>31</v>
      </c>
      <c r="I26" s="93">
        <v>2005</v>
      </c>
      <c r="J26" s="502">
        <f>SUM(K26)</f>
        <v>4200</v>
      </c>
      <c r="K26" s="511">
        <v>4200</v>
      </c>
      <c r="L26" s="180"/>
      <c r="M26" s="58"/>
    </row>
    <row r="27" spans="1:13" ht="12.75">
      <c r="A27" s="171"/>
      <c r="B27" s="161"/>
      <c r="C27" s="136"/>
      <c r="D27" s="115"/>
      <c r="E27" s="159"/>
      <c r="F27" s="91"/>
      <c r="G27" s="94"/>
      <c r="H27" s="93"/>
      <c r="I27" s="93"/>
      <c r="J27" s="502"/>
      <c r="K27" s="511"/>
      <c r="L27" s="181"/>
      <c r="M27" s="58"/>
    </row>
    <row r="28" spans="1:13" ht="12.75">
      <c r="A28" s="93">
        <v>91</v>
      </c>
      <c r="B28" s="93">
        <v>388</v>
      </c>
      <c r="C28" s="115" t="s">
        <v>32</v>
      </c>
      <c r="D28" s="91"/>
      <c r="E28" s="91"/>
      <c r="F28" s="93"/>
      <c r="G28" s="94">
        <v>998</v>
      </c>
      <c r="H28" s="93" t="s">
        <v>31</v>
      </c>
      <c r="I28" s="93">
        <v>2005</v>
      </c>
      <c r="J28" s="502">
        <f>SUM(K28)</f>
        <v>200</v>
      </c>
      <c r="K28" s="511">
        <v>200</v>
      </c>
      <c r="L28" s="181"/>
      <c r="M28" s="58"/>
    </row>
    <row r="29" spans="1:13" ht="12.75">
      <c r="A29" s="93"/>
      <c r="B29" s="93"/>
      <c r="C29" s="115"/>
      <c r="D29" s="91"/>
      <c r="E29" s="91"/>
      <c r="F29" s="93"/>
      <c r="G29" s="94"/>
      <c r="H29" s="93"/>
      <c r="I29" s="93"/>
      <c r="J29" s="502"/>
      <c r="K29" s="511"/>
      <c r="L29" s="181"/>
      <c r="M29" s="58"/>
    </row>
    <row r="30" spans="1:13" ht="12.75">
      <c r="A30" s="93">
        <v>92</v>
      </c>
      <c r="B30" s="93">
        <v>389</v>
      </c>
      <c r="C30" s="115" t="s">
        <v>33</v>
      </c>
      <c r="D30" s="136"/>
      <c r="E30" s="136"/>
      <c r="F30" s="93"/>
      <c r="G30" s="94">
        <v>998</v>
      </c>
      <c r="H30" s="93" t="s">
        <v>31</v>
      </c>
      <c r="I30" s="93">
        <v>2005</v>
      </c>
      <c r="J30" s="502">
        <f>SUM(K30)</f>
        <v>200</v>
      </c>
      <c r="K30" s="511">
        <v>200</v>
      </c>
      <c r="L30" s="181"/>
      <c r="M30" s="58"/>
    </row>
    <row r="31" spans="1:13" ht="12.75">
      <c r="A31" s="93"/>
      <c r="B31" s="93"/>
      <c r="C31" s="115"/>
      <c r="D31" s="136"/>
      <c r="E31" s="136"/>
      <c r="F31" s="93"/>
      <c r="G31" s="94"/>
      <c r="H31" s="93"/>
      <c r="I31" s="93"/>
      <c r="J31" s="502"/>
      <c r="K31" s="511"/>
      <c r="L31" s="181"/>
      <c r="M31" s="58"/>
    </row>
    <row r="32" spans="1:13" ht="12.75">
      <c r="A32" s="93">
        <v>94</v>
      </c>
      <c r="B32" s="93">
        <v>391</v>
      </c>
      <c r="C32" s="115" t="s">
        <v>34</v>
      </c>
      <c r="D32" s="136"/>
      <c r="E32" s="136"/>
      <c r="F32" s="93"/>
      <c r="G32" s="94">
        <v>998</v>
      </c>
      <c r="H32" s="93" t="s">
        <v>31</v>
      </c>
      <c r="I32" s="93">
        <v>2005</v>
      </c>
      <c r="J32" s="502">
        <f>SUM(K32)</f>
        <v>200</v>
      </c>
      <c r="K32" s="511">
        <v>200</v>
      </c>
      <c r="L32" s="181"/>
      <c r="M32" s="58"/>
    </row>
    <row r="33" spans="1:13" ht="12.75">
      <c r="A33" s="93"/>
      <c r="B33" s="93"/>
      <c r="C33" s="115"/>
      <c r="D33" s="136"/>
      <c r="E33" s="136"/>
      <c r="F33" s="93"/>
      <c r="G33" s="94"/>
      <c r="H33" s="93"/>
      <c r="I33" s="93"/>
      <c r="J33" s="502"/>
      <c r="K33" s="511"/>
      <c r="L33" s="181"/>
      <c r="M33" s="58"/>
    </row>
    <row r="34" spans="1:13" ht="12.75">
      <c r="A34" s="18">
        <v>95</v>
      </c>
      <c r="B34" s="18">
        <v>392</v>
      </c>
      <c r="C34" s="138" t="s">
        <v>35</v>
      </c>
      <c r="D34" s="136"/>
      <c r="E34" s="136"/>
      <c r="F34" s="93"/>
      <c r="G34" s="94">
        <v>998</v>
      </c>
      <c r="H34" s="93" t="s">
        <v>31</v>
      </c>
      <c r="I34" s="93">
        <v>2005</v>
      </c>
      <c r="J34" s="502">
        <f>SUM(K34)</f>
        <v>200</v>
      </c>
      <c r="K34" s="511">
        <v>200</v>
      </c>
      <c r="L34" s="181"/>
      <c r="M34" s="58"/>
    </row>
    <row r="35" spans="1:13" ht="12.75">
      <c r="A35" s="172"/>
      <c r="B35" s="111"/>
      <c r="C35" s="20"/>
      <c r="D35" s="138"/>
      <c r="E35" s="119"/>
      <c r="F35" s="136"/>
      <c r="G35" s="94"/>
      <c r="H35" s="93"/>
      <c r="I35" s="93"/>
      <c r="J35" s="502"/>
      <c r="K35" s="511"/>
      <c r="L35" s="181"/>
      <c r="M35" s="58"/>
    </row>
    <row r="36" spans="1:13" ht="12.75">
      <c r="A36" s="19">
        <v>96</v>
      </c>
      <c r="B36" s="19">
        <v>393</v>
      </c>
      <c r="C36" s="235" t="s">
        <v>91</v>
      </c>
      <c r="D36" s="118"/>
      <c r="E36" s="118"/>
      <c r="F36" s="93"/>
      <c r="G36" s="94">
        <v>998</v>
      </c>
      <c r="H36" s="93" t="s">
        <v>31</v>
      </c>
      <c r="I36" s="93">
        <v>2005</v>
      </c>
      <c r="J36" s="502">
        <f>SUM(K36)</f>
        <v>6000</v>
      </c>
      <c r="K36" s="512">
        <v>6000</v>
      </c>
      <c r="L36" s="181"/>
      <c r="M36" s="58"/>
    </row>
    <row r="37" spans="1:13" ht="12.75">
      <c r="A37" s="118"/>
      <c r="B37" s="118"/>
      <c r="C37" s="112"/>
      <c r="D37" s="118"/>
      <c r="E37" s="118"/>
      <c r="F37" s="118"/>
      <c r="G37" s="112"/>
      <c r="H37" s="93"/>
      <c r="I37" s="93"/>
      <c r="J37" s="502"/>
      <c r="K37" s="511"/>
      <c r="L37" s="181"/>
      <c r="M37" s="58"/>
    </row>
    <row r="38" spans="1:13" ht="12.75">
      <c r="A38" s="19">
        <v>97</v>
      </c>
      <c r="B38" s="19">
        <v>394</v>
      </c>
      <c r="C38" s="235" t="s">
        <v>92</v>
      </c>
      <c r="D38" s="118"/>
      <c r="E38" s="118"/>
      <c r="F38" s="93"/>
      <c r="G38" s="94">
        <v>998</v>
      </c>
      <c r="H38" s="93" t="s">
        <v>31</v>
      </c>
      <c r="I38" s="93">
        <v>2005</v>
      </c>
      <c r="J38" s="502">
        <v>10038</v>
      </c>
      <c r="K38" s="512">
        <v>10038</v>
      </c>
      <c r="L38" s="181"/>
      <c r="M38" s="49"/>
    </row>
    <row r="39" spans="1:13" ht="12.75">
      <c r="A39" s="19"/>
      <c r="B39" s="190"/>
      <c r="C39" s="241"/>
      <c r="D39" s="112"/>
      <c r="E39" s="112"/>
      <c r="F39" s="93"/>
      <c r="G39" s="94"/>
      <c r="H39" s="93"/>
      <c r="I39" s="93"/>
      <c r="J39" s="504"/>
      <c r="K39" s="513"/>
      <c r="L39" s="181"/>
      <c r="M39" s="49"/>
    </row>
    <row r="40" spans="1:13" ht="12.75">
      <c r="A40" s="19"/>
      <c r="B40" s="190"/>
      <c r="C40" s="241"/>
      <c r="D40" s="112"/>
      <c r="E40" s="112"/>
      <c r="F40" s="93"/>
      <c r="G40" s="94"/>
      <c r="H40" s="93"/>
      <c r="I40" s="93"/>
      <c r="J40" s="504"/>
      <c r="K40" s="513"/>
      <c r="L40" s="181"/>
      <c r="M40" s="49"/>
    </row>
    <row r="41" spans="1:13" ht="12.75">
      <c r="A41" s="194"/>
      <c r="B41" s="195"/>
      <c r="C41" s="142"/>
      <c r="D41" s="184"/>
      <c r="E41" s="173"/>
      <c r="F41" s="141"/>
      <c r="G41" s="111"/>
      <c r="H41" s="18"/>
      <c r="I41" s="93"/>
      <c r="J41" s="514"/>
      <c r="K41" s="515"/>
      <c r="L41" s="20"/>
      <c r="M41" s="49"/>
    </row>
    <row r="42" spans="1:13" ht="13.5" thickBot="1">
      <c r="A42" s="46"/>
      <c r="B42" s="47"/>
      <c r="C42" s="50"/>
      <c r="D42" s="48"/>
      <c r="E42" s="51"/>
      <c r="F42" s="50"/>
      <c r="G42" s="52"/>
      <c r="H42" s="53"/>
      <c r="I42" s="53"/>
      <c r="J42" s="516"/>
      <c r="K42" s="517"/>
      <c r="L42" s="55"/>
      <c r="M42" s="55"/>
    </row>
    <row r="43" spans="1:13" ht="13.5" thickBot="1">
      <c r="A43" s="423"/>
      <c r="B43" s="424"/>
      <c r="C43" s="425" t="s">
        <v>15</v>
      </c>
      <c r="D43" s="426" t="s">
        <v>15</v>
      </c>
      <c r="E43" s="427"/>
      <c r="F43" s="428"/>
      <c r="G43" s="429"/>
      <c r="H43" s="430"/>
      <c r="I43" s="430"/>
      <c r="J43" s="518">
        <f>SUM(J17,J26:J38)</f>
        <v>25800</v>
      </c>
      <c r="K43" s="518">
        <f>SUM(K17,K26:K38)</f>
        <v>25800</v>
      </c>
      <c r="L43" s="431"/>
      <c r="M43" s="43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32"/>
      <c r="L44" s="1"/>
      <c r="M44" s="1"/>
    </row>
  </sheetData>
  <mergeCells count="4">
    <mergeCell ref="E10:E14"/>
    <mergeCell ref="F10:F14"/>
    <mergeCell ref="G10:H10"/>
    <mergeCell ref="A10:A14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55"/>
  <sheetViews>
    <sheetView workbookViewId="0" topLeftCell="A26">
      <selection activeCell="F27" sqref="F27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3.7109375" style="0" customWidth="1"/>
    <col min="6" max="6" width="7.57421875" style="0" customWidth="1"/>
    <col min="7" max="10" width="13.7109375" style="0" customWidth="1"/>
    <col min="11" max="12" width="12.7109375" style="0" customWidth="1"/>
  </cols>
  <sheetData>
    <row r="4" spans="1:10" ht="18">
      <c r="A4" s="4" t="s">
        <v>141</v>
      </c>
      <c r="B4" s="4"/>
      <c r="C4" s="3"/>
      <c r="D4" s="3"/>
      <c r="E4" s="3"/>
      <c r="F4" s="4" t="s">
        <v>0</v>
      </c>
      <c r="I4" s="3"/>
      <c r="J4" s="3"/>
    </row>
    <row r="5" spans="1:9" ht="16.5">
      <c r="A5" s="5"/>
      <c r="F5" s="2"/>
      <c r="G5" s="2"/>
      <c r="H5" s="2"/>
      <c r="I5" s="2"/>
    </row>
    <row r="7" spans="1:12" ht="15">
      <c r="A7" s="8" t="s">
        <v>174</v>
      </c>
      <c r="B7" s="6"/>
      <c r="C7" s="6"/>
      <c r="D7" s="6"/>
      <c r="E7" s="6"/>
      <c r="F7" s="230" t="s">
        <v>73</v>
      </c>
      <c r="G7" s="9"/>
      <c r="H7" s="9"/>
      <c r="I7" s="9"/>
      <c r="J7" s="56"/>
      <c r="K7" s="7"/>
      <c r="L7" s="6"/>
    </row>
    <row r="8" spans="1:12" ht="12.75">
      <c r="A8" s="8"/>
      <c r="B8" s="6"/>
      <c r="C8" s="9" t="s">
        <v>0</v>
      </c>
      <c r="D8" s="9"/>
      <c r="E8" s="9"/>
      <c r="F8" s="9" t="s">
        <v>0</v>
      </c>
      <c r="G8" s="9"/>
      <c r="H8" s="9"/>
      <c r="I8" s="9"/>
      <c r="J8" s="56"/>
      <c r="K8" s="7"/>
      <c r="L8" s="6"/>
    </row>
    <row r="9" spans="1:12" ht="12.75">
      <c r="A9" s="12" t="s">
        <v>148</v>
      </c>
      <c r="B9" s="10"/>
      <c r="C9" s="11"/>
      <c r="D9" s="11"/>
      <c r="E9" s="11"/>
      <c r="F9" s="11"/>
      <c r="G9" s="11"/>
      <c r="H9" s="11"/>
      <c r="I9" s="12"/>
      <c r="J9" s="12"/>
      <c r="K9" s="12"/>
      <c r="L9" s="12"/>
    </row>
    <row r="10" spans="1:12" ht="13.5" thickBot="1">
      <c r="A10" s="14"/>
      <c r="B10" s="13"/>
      <c r="C10" s="14"/>
      <c r="D10" s="14"/>
      <c r="E10" s="14"/>
      <c r="F10" s="14"/>
      <c r="G10" s="14"/>
      <c r="H10" s="14"/>
      <c r="I10" s="14"/>
      <c r="J10" s="15"/>
      <c r="K10" s="15"/>
      <c r="L10" s="17"/>
    </row>
    <row r="11" spans="1:12" ht="12.75">
      <c r="A11" s="532" t="s">
        <v>59</v>
      </c>
      <c r="B11" s="400"/>
      <c r="C11" s="401"/>
      <c r="D11" s="535" t="s">
        <v>149</v>
      </c>
      <c r="E11" s="538" t="s">
        <v>3</v>
      </c>
      <c r="F11" s="541" t="s">
        <v>150</v>
      </c>
      <c r="G11" s="542"/>
      <c r="H11" s="392" t="s">
        <v>5</v>
      </c>
      <c r="I11" s="393"/>
      <c r="J11" s="402" t="s">
        <v>6</v>
      </c>
      <c r="K11" s="403" t="s">
        <v>7</v>
      </c>
      <c r="L11" s="432" t="s">
        <v>8</v>
      </c>
    </row>
    <row r="12" spans="1:12" ht="13.5" thickBot="1">
      <c r="A12" s="533"/>
      <c r="B12" s="404"/>
      <c r="C12" s="405"/>
      <c r="D12" s="536"/>
      <c r="E12" s="539"/>
      <c r="F12" s="406"/>
      <c r="G12" s="407"/>
      <c r="H12" s="408" t="s">
        <v>9</v>
      </c>
      <c r="I12" s="409" t="s">
        <v>10</v>
      </c>
      <c r="J12" s="410">
        <v>2005</v>
      </c>
      <c r="K12" s="411" t="s">
        <v>71</v>
      </c>
      <c r="L12" s="412" t="s">
        <v>11</v>
      </c>
    </row>
    <row r="13" spans="1:12" ht="12.75">
      <c r="A13" s="533"/>
      <c r="B13" s="404" t="s">
        <v>25</v>
      </c>
      <c r="C13" s="410" t="s">
        <v>12</v>
      </c>
      <c r="D13" s="536"/>
      <c r="E13" s="539"/>
      <c r="F13" s="392" t="s">
        <v>151</v>
      </c>
      <c r="G13" s="401"/>
      <c r="H13" s="408" t="s">
        <v>152</v>
      </c>
      <c r="I13" s="409" t="s">
        <v>15</v>
      </c>
      <c r="J13" s="410" t="s">
        <v>153</v>
      </c>
      <c r="K13" s="392" t="s">
        <v>153</v>
      </c>
      <c r="L13" s="408" t="s">
        <v>17</v>
      </c>
    </row>
    <row r="14" spans="1:12" ht="12.75">
      <c r="A14" s="533"/>
      <c r="B14" s="404"/>
      <c r="C14" s="413"/>
      <c r="D14" s="536"/>
      <c r="E14" s="539"/>
      <c r="F14" s="410" t="s">
        <v>18</v>
      </c>
      <c r="G14" s="410" t="s">
        <v>19</v>
      </c>
      <c r="H14" s="408" t="s">
        <v>20</v>
      </c>
      <c r="I14" s="409" t="s">
        <v>21</v>
      </c>
      <c r="J14" s="410" t="s">
        <v>22</v>
      </c>
      <c r="K14" s="408" t="s">
        <v>23</v>
      </c>
      <c r="L14" s="414" t="s">
        <v>24</v>
      </c>
    </row>
    <row r="15" spans="1:12" ht="13.5" thickBot="1">
      <c r="A15" s="534"/>
      <c r="B15" s="415"/>
      <c r="C15" s="416"/>
      <c r="D15" s="537"/>
      <c r="E15" s="540"/>
      <c r="F15" s="417"/>
      <c r="G15" s="417"/>
      <c r="H15" s="418" t="s">
        <v>154</v>
      </c>
      <c r="I15" s="419"/>
      <c r="J15" s="418" t="s">
        <v>27</v>
      </c>
      <c r="K15" s="418">
        <v>2004</v>
      </c>
      <c r="L15" s="418">
        <v>2006</v>
      </c>
    </row>
    <row r="16" spans="1:12" ht="13.5" thickBot="1">
      <c r="A16" s="21"/>
      <c r="B16" s="22"/>
      <c r="C16" s="21"/>
      <c r="D16" s="198" t="s">
        <v>0</v>
      </c>
      <c r="E16" s="21"/>
      <c r="F16" s="21"/>
      <c r="G16" s="21"/>
      <c r="H16" s="21"/>
      <c r="I16" s="25"/>
      <c r="J16" s="25"/>
      <c r="K16" s="25"/>
      <c r="L16" s="199"/>
    </row>
    <row r="17" spans="1:12" ht="12.75">
      <c r="A17" s="89">
        <v>51</v>
      </c>
      <c r="B17" s="140"/>
      <c r="C17" s="88" t="s">
        <v>175</v>
      </c>
      <c r="D17" s="143"/>
      <c r="E17" s="88"/>
      <c r="F17" s="90" t="s">
        <v>0</v>
      </c>
      <c r="G17" s="89" t="s">
        <v>0</v>
      </c>
      <c r="H17" s="90"/>
      <c r="I17" s="500" t="s">
        <v>0</v>
      </c>
      <c r="J17" s="501"/>
      <c r="K17" s="146"/>
      <c r="L17" s="85" t="s">
        <v>0</v>
      </c>
    </row>
    <row r="18" spans="1:12" ht="12.75">
      <c r="A18" s="102"/>
      <c r="B18" s="43" t="s">
        <v>0</v>
      </c>
      <c r="C18" s="91" t="s">
        <v>45</v>
      </c>
      <c r="D18" s="144"/>
      <c r="E18" s="91"/>
      <c r="F18" s="94"/>
      <c r="G18" s="93"/>
      <c r="H18" s="16"/>
      <c r="I18" s="496">
        <f>SUM(I20:I29)</f>
        <v>4286833</v>
      </c>
      <c r="J18" s="496">
        <f>SUM(J20:J29)</f>
        <v>4286833</v>
      </c>
      <c r="K18" s="95"/>
      <c r="L18" s="95"/>
    </row>
    <row r="19" spans="1:12" ht="12.75">
      <c r="A19" s="102"/>
      <c r="B19" s="43"/>
      <c r="C19" s="91"/>
      <c r="D19" s="144"/>
      <c r="E19" s="91"/>
      <c r="F19" s="94"/>
      <c r="G19" s="93"/>
      <c r="H19" s="94"/>
      <c r="I19" s="167"/>
      <c r="J19" s="165"/>
      <c r="K19" s="147"/>
      <c r="L19" s="108"/>
    </row>
    <row r="20" spans="1:12" ht="12.75">
      <c r="A20" s="102"/>
      <c r="B20" s="43"/>
      <c r="C20" s="247"/>
      <c r="D20" s="145"/>
      <c r="E20" s="20"/>
      <c r="F20" s="43"/>
      <c r="G20" s="102"/>
      <c r="H20" s="43"/>
      <c r="I20" s="489"/>
      <c r="J20" s="491"/>
      <c r="K20" s="147"/>
      <c r="L20" s="222"/>
    </row>
    <row r="21" spans="1:12" ht="12.75">
      <c r="A21" s="102"/>
      <c r="B21" s="43">
        <v>5285</v>
      </c>
      <c r="C21" s="247" t="s">
        <v>176</v>
      </c>
      <c r="D21" s="145"/>
      <c r="E21" s="20"/>
      <c r="F21" s="460" t="s">
        <v>55</v>
      </c>
      <c r="G21" s="102" t="s">
        <v>53</v>
      </c>
      <c r="H21" s="43">
        <v>2005</v>
      </c>
      <c r="I21" s="489">
        <v>118973</v>
      </c>
      <c r="J21" s="491">
        <f>I21</f>
        <v>118973</v>
      </c>
      <c r="K21" s="147"/>
      <c r="L21" s="222"/>
    </row>
    <row r="22" spans="1:12" ht="12.75">
      <c r="A22" s="102"/>
      <c r="B22" s="43"/>
      <c r="C22" s="247"/>
      <c r="D22" s="145"/>
      <c r="E22" s="20"/>
      <c r="F22" s="43"/>
      <c r="G22" s="102"/>
      <c r="H22" s="43"/>
      <c r="I22" s="489"/>
      <c r="J22" s="491"/>
      <c r="K22" s="147"/>
      <c r="L22" s="222"/>
    </row>
    <row r="23" spans="1:12" ht="12.75">
      <c r="A23" s="102"/>
      <c r="B23" s="43">
        <v>3855</v>
      </c>
      <c r="C23" s="247" t="s">
        <v>199</v>
      </c>
      <c r="D23" s="145"/>
      <c r="E23" s="20"/>
      <c r="F23" s="43">
        <v>147</v>
      </c>
      <c r="G23" s="102" t="s">
        <v>171</v>
      </c>
      <c r="H23" s="43">
        <v>2005</v>
      </c>
      <c r="I23" s="489">
        <v>918632</v>
      </c>
      <c r="J23" s="491">
        <v>918632</v>
      </c>
      <c r="K23" s="147"/>
      <c r="L23" s="222"/>
    </row>
    <row r="24" spans="1:12" ht="12.75">
      <c r="A24" s="102"/>
      <c r="B24" s="43"/>
      <c r="C24" s="247"/>
      <c r="D24" s="145"/>
      <c r="E24" s="20"/>
      <c r="F24" s="43"/>
      <c r="G24" s="102"/>
      <c r="H24" s="43"/>
      <c r="I24" s="489"/>
      <c r="J24" s="491"/>
      <c r="K24" s="147"/>
      <c r="L24" s="222"/>
    </row>
    <row r="25" spans="1:12" ht="12.75">
      <c r="A25" s="102"/>
      <c r="B25" s="305">
        <v>5184</v>
      </c>
      <c r="C25" s="247" t="s">
        <v>198</v>
      </c>
      <c r="D25" s="145"/>
      <c r="E25" s="20"/>
      <c r="F25" s="460" t="s">
        <v>57</v>
      </c>
      <c r="G25" s="102" t="s">
        <v>170</v>
      </c>
      <c r="H25" s="43">
        <v>2005</v>
      </c>
      <c r="I25" s="489">
        <v>1890000</v>
      </c>
      <c r="J25" s="491">
        <f>I25</f>
        <v>1890000</v>
      </c>
      <c r="K25" s="147"/>
      <c r="L25" s="222"/>
    </row>
    <row r="26" spans="1:12" ht="12.75">
      <c r="A26" s="102"/>
      <c r="B26" s="43"/>
      <c r="C26" s="247"/>
      <c r="D26" s="145"/>
      <c r="E26" s="20"/>
      <c r="F26" s="43"/>
      <c r="G26" s="102"/>
      <c r="H26" s="43"/>
      <c r="I26" s="489"/>
      <c r="J26" s="491"/>
      <c r="K26" s="147"/>
      <c r="L26" s="222"/>
    </row>
    <row r="27" spans="1:12" ht="12.75">
      <c r="A27" s="102"/>
      <c r="B27" s="305">
        <v>5184</v>
      </c>
      <c r="C27" s="247" t="s">
        <v>172</v>
      </c>
      <c r="D27" s="145"/>
      <c r="E27" s="20"/>
      <c r="F27" s="460" t="s">
        <v>57</v>
      </c>
      <c r="G27" s="102" t="s">
        <v>170</v>
      </c>
      <c r="H27" s="43">
        <v>2005</v>
      </c>
      <c r="I27" s="489">
        <v>1358111</v>
      </c>
      <c r="J27" s="489">
        <v>1358111</v>
      </c>
      <c r="K27" s="147"/>
      <c r="L27" s="222"/>
    </row>
    <row r="28" spans="1:12" ht="12.75">
      <c r="A28" s="102"/>
      <c r="B28" s="43"/>
      <c r="C28" s="247"/>
      <c r="D28" s="145"/>
      <c r="E28" s="20"/>
      <c r="F28" s="43"/>
      <c r="G28" s="102"/>
      <c r="H28" s="43"/>
      <c r="I28" s="489"/>
      <c r="J28" s="491"/>
      <c r="K28" s="147"/>
      <c r="L28" s="222"/>
    </row>
    <row r="29" spans="1:12" ht="12.75">
      <c r="A29" s="102"/>
      <c r="B29" s="43">
        <v>4150</v>
      </c>
      <c r="C29" s="247" t="s">
        <v>95</v>
      </c>
      <c r="D29" s="145"/>
      <c r="E29" s="20"/>
      <c r="F29" s="43">
        <v>147</v>
      </c>
      <c r="G29" s="102" t="s">
        <v>96</v>
      </c>
      <c r="H29" s="43">
        <v>2005</v>
      </c>
      <c r="I29" s="489">
        <f>SUM(J29:L29)</f>
        <v>1117</v>
      </c>
      <c r="J29" s="491">
        <v>1117</v>
      </c>
      <c r="K29" s="147"/>
      <c r="L29" s="222"/>
    </row>
    <row r="30" spans="1:12" ht="12.75">
      <c r="A30" s="102"/>
      <c r="B30" s="43"/>
      <c r="C30" s="247"/>
      <c r="D30" s="11"/>
      <c r="E30" s="20"/>
      <c r="F30" s="43"/>
      <c r="G30" s="102"/>
      <c r="H30" s="43"/>
      <c r="I30" s="489"/>
      <c r="J30" s="491"/>
      <c r="K30" s="147"/>
      <c r="L30" s="222"/>
    </row>
    <row r="31" spans="1:12" ht="12.75">
      <c r="A31" s="102"/>
      <c r="B31" s="154"/>
      <c r="C31" s="105"/>
      <c r="D31" s="125"/>
      <c r="E31" s="105"/>
      <c r="F31" s="43"/>
      <c r="G31" s="102"/>
      <c r="H31" s="43"/>
      <c r="I31" s="489"/>
      <c r="J31" s="491"/>
      <c r="K31" s="147"/>
      <c r="L31" s="196"/>
    </row>
    <row r="32" spans="1:12" ht="12.75" customHeight="1">
      <c r="A32" s="93">
        <v>90</v>
      </c>
      <c r="B32" s="93">
        <v>2579</v>
      </c>
      <c r="C32" s="136" t="s">
        <v>30</v>
      </c>
      <c r="D32" s="137"/>
      <c r="E32" s="136"/>
      <c r="F32" s="43">
        <v>998</v>
      </c>
      <c r="G32" s="102" t="s">
        <v>31</v>
      </c>
      <c r="H32" s="43">
        <v>2005</v>
      </c>
      <c r="I32" s="496">
        <v>50000</v>
      </c>
      <c r="J32" s="519">
        <v>50000</v>
      </c>
      <c r="K32" s="147"/>
      <c r="L32" s="108"/>
    </row>
    <row r="33" spans="1:12" ht="12.75">
      <c r="A33" s="93"/>
      <c r="B33" s="93"/>
      <c r="C33" s="136"/>
      <c r="D33" s="137"/>
      <c r="E33" s="136"/>
      <c r="F33" s="43"/>
      <c r="G33" s="102"/>
      <c r="H33" s="43"/>
      <c r="I33" s="489"/>
      <c r="J33" s="519"/>
      <c r="K33" s="147"/>
      <c r="L33" s="108"/>
    </row>
    <row r="34" spans="1:12" ht="12.75">
      <c r="A34" s="93">
        <v>91</v>
      </c>
      <c r="B34" s="93">
        <v>388</v>
      </c>
      <c r="C34" s="136" t="s">
        <v>32</v>
      </c>
      <c r="D34" s="92"/>
      <c r="E34" s="91"/>
      <c r="F34" s="43">
        <v>998</v>
      </c>
      <c r="G34" s="102" t="s">
        <v>31</v>
      </c>
      <c r="H34" s="43">
        <v>2005</v>
      </c>
      <c r="I34" s="496">
        <v>2500</v>
      </c>
      <c r="J34" s="519">
        <v>2500</v>
      </c>
      <c r="K34" s="147"/>
      <c r="L34" s="108"/>
    </row>
    <row r="35" spans="1:12" ht="12.75">
      <c r="A35" s="93"/>
      <c r="B35" s="93"/>
      <c r="C35" s="136"/>
      <c r="D35" s="92"/>
      <c r="E35" s="91"/>
      <c r="F35" s="43"/>
      <c r="G35" s="102"/>
      <c r="H35" s="43"/>
      <c r="I35" s="489"/>
      <c r="J35" s="519"/>
      <c r="K35" s="147"/>
      <c r="L35" s="108"/>
    </row>
    <row r="36" spans="1:12" ht="12.75">
      <c r="A36" s="93">
        <v>92</v>
      </c>
      <c r="B36" s="93">
        <v>389</v>
      </c>
      <c r="C36" s="136" t="s">
        <v>33</v>
      </c>
      <c r="D36" s="137"/>
      <c r="E36" s="136"/>
      <c r="F36" s="43">
        <v>998</v>
      </c>
      <c r="G36" s="102" t="s">
        <v>31</v>
      </c>
      <c r="H36" s="43">
        <v>2005</v>
      </c>
      <c r="I36" s="496">
        <f>SUM(J36:L36)</f>
        <v>2500</v>
      </c>
      <c r="J36" s="519">
        <v>2500</v>
      </c>
      <c r="K36" s="150"/>
      <c r="L36" s="108"/>
    </row>
    <row r="37" spans="1:12" ht="12.75">
      <c r="A37" s="93"/>
      <c r="B37" s="93"/>
      <c r="C37" s="136"/>
      <c r="D37" s="137"/>
      <c r="E37" s="136"/>
      <c r="F37" s="43"/>
      <c r="G37" s="102"/>
      <c r="H37" s="43"/>
      <c r="I37" s="489"/>
      <c r="J37" s="519"/>
      <c r="K37" s="150"/>
      <c r="L37" s="108"/>
    </row>
    <row r="38" spans="1:12" ht="12.75">
      <c r="A38" s="93">
        <v>94</v>
      </c>
      <c r="B38" s="93">
        <v>391</v>
      </c>
      <c r="C38" s="136" t="s">
        <v>34</v>
      </c>
      <c r="D38" s="137"/>
      <c r="E38" s="136"/>
      <c r="F38" s="43">
        <v>998</v>
      </c>
      <c r="G38" s="102" t="s">
        <v>31</v>
      </c>
      <c r="H38" s="43">
        <v>2005</v>
      </c>
      <c r="I38" s="496">
        <f>SUM(J38:L38)</f>
        <v>2500</v>
      </c>
      <c r="J38" s="519">
        <v>2500</v>
      </c>
      <c r="K38" s="147"/>
      <c r="L38" s="108"/>
    </row>
    <row r="39" spans="1:12" ht="12.75">
      <c r="A39" s="93"/>
      <c r="B39" s="93"/>
      <c r="C39" s="136"/>
      <c r="D39" s="137"/>
      <c r="E39" s="136"/>
      <c r="F39" s="43"/>
      <c r="G39" s="102"/>
      <c r="H39" s="43"/>
      <c r="I39" s="489"/>
      <c r="J39" s="519"/>
      <c r="K39" s="147"/>
      <c r="L39" s="108"/>
    </row>
    <row r="40" spans="1:12" ht="12.75">
      <c r="A40" s="18">
        <v>95</v>
      </c>
      <c r="B40" s="18">
        <v>392</v>
      </c>
      <c r="C40" s="20" t="s">
        <v>173</v>
      </c>
      <c r="D40" s="137"/>
      <c r="E40" s="136"/>
      <c r="F40" s="43">
        <v>998</v>
      </c>
      <c r="G40" s="102" t="s">
        <v>31</v>
      </c>
      <c r="H40" s="43">
        <v>2005</v>
      </c>
      <c r="I40" s="496">
        <f>SUM(J40:L40)</f>
        <v>2500</v>
      </c>
      <c r="J40" s="519">
        <v>2500</v>
      </c>
      <c r="K40" s="150"/>
      <c r="L40" s="108"/>
    </row>
    <row r="41" spans="1:12" ht="12.75">
      <c r="A41" s="18"/>
      <c r="B41" s="18"/>
      <c r="C41" s="20"/>
      <c r="D41" s="137"/>
      <c r="E41" s="136"/>
      <c r="F41" s="43"/>
      <c r="G41" s="102"/>
      <c r="H41" s="43"/>
      <c r="I41" s="489"/>
      <c r="J41" s="519"/>
      <c r="K41" s="150"/>
      <c r="L41" s="108"/>
    </row>
    <row r="42" spans="1:12" ht="12.75">
      <c r="A42" s="18">
        <v>96</v>
      </c>
      <c r="B42" s="18">
        <v>393</v>
      </c>
      <c r="C42" s="141" t="s">
        <v>51</v>
      </c>
      <c r="D42" s="137"/>
      <c r="E42" s="136"/>
      <c r="F42" s="43">
        <v>998</v>
      </c>
      <c r="G42" s="102" t="s">
        <v>31</v>
      </c>
      <c r="H42" s="43">
        <v>2005</v>
      </c>
      <c r="I42" s="496">
        <f>SUM(J42:L42)</f>
        <v>15000</v>
      </c>
      <c r="J42" s="519">
        <v>15000</v>
      </c>
      <c r="K42" s="147"/>
      <c r="L42" s="108"/>
    </row>
    <row r="43" spans="1:12" ht="12.75">
      <c r="A43" s="19"/>
      <c r="B43" s="19"/>
      <c r="C43" s="142"/>
      <c r="D43" s="11"/>
      <c r="E43" s="20"/>
      <c r="F43" s="77"/>
      <c r="G43" s="102"/>
      <c r="H43" s="43"/>
      <c r="I43" s="520"/>
      <c r="J43" s="280"/>
      <c r="K43" s="150"/>
      <c r="L43" s="108"/>
    </row>
    <row r="44" spans="1:12" ht="12.75">
      <c r="A44" s="19">
        <v>97</v>
      </c>
      <c r="B44" s="19">
        <v>394</v>
      </c>
      <c r="C44" s="235" t="s">
        <v>92</v>
      </c>
      <c r="D44" s="141"/>
      <c r="E44" s="141"/>
      <c r="F44" s="43">
        <v>998</v>
      </c>
      <c r="G44" s="102" t="s">
        <v>31</v>
      </c>
      <c r="H44" s="43">
        <v>2005</v>
      </c>
      <c r="I44" s="496">
        <f>SUM(J44:L44)</f>
        <v>4967</v>
      </c>
      <c r="J44" s="521">
        <v>4967</v>
      </c>
      <c r="K44" s="150"/>
      <c r="L44" s="108"/>
    </row>
    <row r="45" spans="1:12" ht="13.5" thickBot="1">
      <c r="A45" s="76"/>
      <c r="B45" s="155"/>
      <c r="C45" s="151"/>
      <c r="D45" s="152"/>
      <c r="E45" s="151"/>
      <c r="F45" s="30"/>
      <c r="G45" s="76"/>
      <c r="H45" s="30"/>
      <c r="I45" s="192"/>
      <c r="J45" s="499"/>
      <c r="K45" s="87"/>
      <c r="L45" s="95"/>
    </row>
    <row r="46" spans="1:12" ht="13.5" thickBot="1">
      <c r="A46" s="433"/>
      <c r="B46" s="434"/>
      <c r="C46" s="435" t="s">
        <v>15</v>
      </c>
      <c r="D46" s="436"/>
      <c r="E46" s="437"/>
      <c r="F46" s="438"/>
      <c r="G46" s="433"/>
      <c r="H46" s="433"/>
      <c r="I46" s="522">
        <f>+I18+SUM(I32:I44)</f>
        <v>4366800</v>
      </c>
      <c r="J46" s="522">
        <f>+J18+SUM(J32:J44)</f>
        <v>4366800</v>
      </c>
      <c r="K46" s="439"/>
      <c r="L46" s="439"/>
    </row>
    <row r="47" spans="1:12" ht="12.75">
      <c r="A47" s="16"/>
      <c r="B47" s="156"/>
      <c r="C47" s="16"/>
      <c r="D47" s="16"/>
      <c r="E47" s="16"/>
      <c r="F47" s="16"/>
      <c r="G47" s="16"/>
      <c r="H47" s="16"/>
      <c r="I47" s="16"/>
      <c r="J47" s="153"/>
      <c r="K47" s="16"/>
      <c r="L47" s="16"/>
    </row>
    <row r="48" spans="1:12" ht="12.75">
      <c r="A48" s="16"/>
      <c r="B48" s="16"/>
      <c r="C48" s="16"/>
      <c r="D48" s="16"/>
      <c r="E48" s="16"/>
      <c r="F48" s="16"/>
      <c r="G48" s="193"/>
      <c r="H48" s="193"/>
      <c r="I48" s="193"/>
      <c r="J48" s="216"/>
      <c r="K48" s="193" t="s">
        <v>0</v>
      </c>
      <c r="L48" s="16"/>
    </row>
    <row r="49" spans="1:12" ht="12.75">
      <c r="A49" s="16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</row>
    <row r="50" spans="1:12" ht="12.75">
      <c r="A50" s="16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</sheetData>
  <mergeCells count="4">
    <mergeCell ref="E11:E15"/>
    <mergeCell ref="F11:G11"/>
    <mergeCell ref="D11:D15"/>
    <mergeCell ref="A11:A15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D24">
      <selection activeCell="M43" sqref="M43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9.140625" style="0" customWidth="1"/>
    <col min="4" max="5" width="3.7109375" style="0" customWidth="1"/>
    <col min="6" max="6" width="7.57421875" style="0" customWidth="1"/>
    <col min="7" max="7" width="15.140625" style="0" customWidth="1"/>
    <col min="8" max="9" width="13.7109375" style="0" customWidth="1"/>
    <col min="10" max="10" width="13.8515625" style="0" customWidth="1"/>
    <col min="11" max="11" width="13.57421875" style="0" customWidth="1"/>
    <col min="12" max="12" width="12.7109375" style="0" customWidth="1"/>
  </cols>
  <sheetData>
    <row r="1" spans="1:3" ht="12.75">
      <c r="A1" s="207"/>
      <c r="B1" s="206"/>
      <c r="C1" s="206"/>
    </row>
    <row r="2" spans="1:3" ht="12.75">
      <c r="A2" s="207"/>
      <c r="B2" s="206"/>
      <c r="C2" s="206"/>
    </row>
    <row r="3" spans="1:10" ht="18">
      <c r="A3" s="4" t="s">
        <v>141</v>
      </c>
      <c r="B3" s="4"/>
      <c r="C3" s="3"/>
      <c r="D3" s="3"/>
      <c r="E3" s="3"/>
      <c r="F3" s="4" t="s">
        <v>0</v>
      </c>
      <c r="J3" s="3"/>
    </row>
    <row r="4" spans="1:9" ht="18">
      <c r="A4" s="208"/>
      <c r="B4" s="206"/>
      <c r="C4" s="206"/>
      <c r="F4" s="2"/>
      <c r="G4" s="2"/>
      <c r="H4" s="2"/>
      <c r="I4" s="2"/>
    </row>
    <row r="5" spans="1:3" ht="16.5">
      <c r="A5" s="209"/>
      <c r="B5" s="206"/>
      <c r="C5" s="206"/>
    </row>
    <row r="6" spans="1:8" ht="15">
      <c r="A6" s="8" t="s">
        <v>188</v>
      </c>
      <c r="B6" s="35"/>
      <c r="C6" s="35"/>
      <c r="D6" s="9"/>
      <c r="E6" s="9"/>
      <c r="F6" s="6"/>
      <c r="G6" s="6"/>
      <c r="H6" s="6"/>
    </row>
    <row r="7" spans="1:8" ht="12.75">
      <c r="A7" s="8"/>
      <c r="B7" s="35"/>
      <c r="C7" s="35"/>
      <c r="D7" s="9"/>
      <c r="E7" s="9"/>
      <c r="F7" s="6"/>
      <c r="G7" s="6"/>
      <c r="H7" s="6"/>
    </row>
    <row r="8" spans="1:12" ht="12.75">
      <c r="A8" s="8"/>
      <c r="B8" s="10"/>
      <c r="C8" s="11"/>
      <c r="D8" s="11"/>
      <c r="E8" s="11"/>
      <c r="F8" s="11"/>
      <c r="G8" s="11"/>
      <c r="H8" s="11"/>
      <c r="I8" s="12"/>
      <c r="J8" s="12"/>
      <c r="K8" s="12"/>
      <c r="L8" s="12"/>
    </row>
    <row r="9" spans="1:12" ht="13.5" thickBot="1">
      <c r="A9" s="12" t="s">
        <v>148</v>
      </c>
      <c r="B9" s="13"/>
      <c r="C9" s="14"/>
      <c r="D9" s="14"/>
      <c r="E9" s="14"/>
      <c r="F9" s="14"/>
      <c r="G9" s="14"/>
      <c r="H9" s="14"/>
      <c r="I9" s="14"/>
      <c r="J9" s="15"/>
      <c r="K9" s="15"/>
      <c r="L9" s="17"/>
    </row>
    <row r="10" spans="1:12" ht="12.75" customHeight="1">
      <c r="A10" s="532" t="s">
        <v>59</v>
      </c>
      <c r="B10" s="400"/>
      <c r="C10" s="401"/>
      <c r="D10" s="535" t="s">
        <v>149</v>
      </c>
      <c r="E10" s="538" t="s">
        <v>3</v>
      </c>
      <c r="F10" s="541" t="s">
        <v>150</v>
      </c>
      <c r="G10" s="542"/>
      <c r="H10" s="392" t="s">
        <v>5</v>
      </c>
      <c r="I10" s="393"/>
      <c r="J10" s="402" t="s">
        <v>6</v>
      </c>
      <c r="K10" s="403" t="s">
        <v>7</v>
      </c>
      <c r="L10" s="392" t="s">
        <v>8</v>
      </c>
    </row>
    <row r="11" spans="1:12" ht="13.5" thickBot="1">
      <c r="A11" s="533"/>
      <c r="B11" s="404"/>
      <c r="C11" s="405"/>
      <c r="D11" s="536"/>
      <c r="E11" s="539"/>
      <c r="F11" s="406"/>
      <c r="G11" s="407"/>
      <c r="H11" s="408" t="s">
        <v>9</v>
      </c>
      <c r="I11" s="409" t="s">
        <v>10</v>
      </c>
      <c r="J11" s="410">
        <v>2005</v>
      </c>
      <c r="K11" s="411" t="s">
        <v>71</v>
      </c>
      <c r="L11" s="412" t="s">
        <v>11</v>
      </c>
    </row>
    <row r="12" spans="1:12" ht="12.75">
      <c r="A12" s="533"/>
      <c r="B12" s="404" t="s">
        <v>25</v>
      </c>
      <c r="C12" s="410" t="s">
        <v>12</v>
      </c>
      <c r="D12" s="536"/>
      <c r="E12" s="539"/>
      <c r="F12" s="392" t="s">
        <v>151</v>
      </c>
      <c r="G12" s="401"/>
      <c r="H12" s="408" t="s">
        <v>152</v>
      </c>
      <c r="I12" s="409" t="s">
        <v>15</v>
      </c>
      <c r="J12" s="410" t="s">
        <v>153</v>
      </c>
      <c r="K12" s="392" t="s">
        <v>153</v>
      </c>
      <c r="L12" s="408" t="s">
        <v>17</v>
      </c>
    </row>
    <row r="13" spans="1:12" ht="12.75">
      <c r="A13" s="533"/>
      <c r="B13" s="404"/>
      <c r="C13" s="413"/>
      <c r="D13" s="536"/>
      <c r="E13" s="539"/>
      <c r="F13" s="410" t="s">
        <v>18</v>
      </c>
      <c r="G13" s="410" t="s">
        <v>19</v>
      </c>
      <c r="H13" s="408" t="s">
        <v>20</v>
      </c>
      <c r="I13" s="409" t="s">
        <v>21</v>
      </c>
      <c r="J13" s="410" t="s">
        <v>22</v>
      </c>
      <c r="K13" s="408" t="s">
        <v>23</v>
      </c>
      <c r="L13" s="414" t="s">
        <v>24</v>
      </c>
    </row>
    <row r="14" spans="1:12" ht="13.5" thickBot="1">
      <c r="A14" s="534"/>
      <c r="B14" s="415"/>
      <c r="C14" s="416"/>
      <c r="D14" s="537"/>
      <c r="E14" s="540"/>
      <c r="F14" s="417"/>
      <c r="G14" s="417"/>
      <c r="H14" s="418" t="s">
        <v>154</v>
      </c>
      <c r="I14" s="419"/>
      <c r="J14" s="418" t="s">
        <v>27</v>
      </c>
      <c r="K14" s="418">
        <v>2004</v>
      </c>
      <c r="L14" s="418">
        <v>2006</v>
      </c>
    </row>
    <row r="15" spans="1:12" ht="13.5" thickBot="1">
      <c r="A15" s="21"/>
      <c r="B15" s="22"/>
      <c r="C15" s="461"/>
      <c r="D15" s="197" t="s">
        <v>0</v>
      </c>
      <c r="E15" s="99"/>
      <c r="F15" s="99"/>
      <c r="G15" s="99"/>
      <c r="H15" s="99"/>
      <c r="I15" s="100"/>
      <c r="J15" s="100"/>
      <c r="K15" s="29"/>
      <c r="L15" s="27"/>
    </row>
    <row r="16" spans="1:12" ht="12.75">
      <c r="A16" s="368">
        <v>51</v>
      </c>
      <c r="B16" s="369"/>
      <c r="C16" s="88" t="s">
        <v>99</v>
      </c>
      <c r="D16" s="370"/>
      <c r="E16" s="104"/>
      <c r="F16" s="104"/>
      <c r="G16" s="104"/>
      <c r="H16" s="104"/>
      <c r="I16" s="371">
        <f>SUM(I18:I32)</f>
        <v>18710587</v>
      </c>
      <c r="J16" s="371">
        <f>SUM(J18:J32)</f>
        <v>13585587</v>
      </c>
      <c r="K16" s="371">
        <f>SUM(K18:K32)</f>
        <v>3625000</v>
      </c>
      <c r="L16" s="371">
        <f>SUM(L18:L32)</f>
        <v>1500000</v>
      </c>
    </row>
    <row r="17" spans="1:12" ht="12.75">
      <c r="A17" s="270"/>
      <c r="B17" s="253"/>
      <c r="C17" s="91"/>
      <c r="D17" s="254"/>
      <c r="E17" s="255"/>
      <c r="F17" s="255"/>
      <c r="G17" s="255"/>
      <c r="H17" s="255"/>
      <c r="I17" s="256"/>
      <c r="J17" s="256"/>
      <c r="K17" s="372"/>
      <c r="L17" s="373"/>
    </row>
    <row r="18" spans="1:12" ht="12.75">
      <c r="A18" s="93"/>
      <c r="B18" s="302">
        <v>4930</v>
      </c>
      <c r="C18" s="299" t="s">
        <v>168</v>
      </c>
      <c r="D18" s="254"/>
      <c r="E18" s="255"/>
      <c r="F18" s="362" t="s">
        <v>55</v>
      </c>
      <c r="G18" s="67" t="s">
        <v>98</v>
      </c>
      <c r="H18" s="297">
        <v>2005</v>
      </c>
      <c r="I18" s="374">
        <f>J18</f>
        <v>3475070</v>
      </c>
      <c r="J18" s="374">
        <f>2500000+975070</f>
        <v>3475070</v>
      </c>
      <c r="K18" s="375"/>
      <c r="L18" s="376"/>
    </row>
    <row r="19" spans="1:12" ht="12.75">
      <c r="A19" s="93"/>
      <c r="B19" s="300"/>
      <c r="C19" s="299"/>
      <c r="D19" s="254"/>
      <c r="E19" s="255"/>
      <c r="F19" s="362"/>
      <c r="G19" s="67"/>
      <c r="H19" s="297"/>
      <c r="I19" s="374"/>
      <c r="J19" s="374"/>
      <c r="K19" s="375"/>
      <c r="L19" s="376"/>
    </row>
    <row r="20" spans="1:12" ht="12.75">
      <c r="A20" s="93"/>
      <c r="B20" s="302">
        <v>4932</v>
      </c>
      <c r="C20" s="299" t="s">
        <v>191</v>
      </c>
      <c r="D20" s="254"/>
      <c r="E20" s="255"/>
      <c r="F20" s="362" t="s">
        <v>55</v>
      </c>
      <c r="G20" s="67" t="s">
        <v>97</v>
      </c>
      <c r="H20" s="297">
        <v>2005</v>
      </c>
      <c r="I20" s="374">
        <f>1553601+112279+104157</f>
        <v>1770037</v>
      </c>
      <c r="J20" s="374">
        <f>I20</f>
        <v>1770037</v>
      </c>
      <c r="K20" s="375"/>
      <c r="L20" s="376"/>
    </row>
    <row r="21" spans="1:12" ht="12.75">
      <c r="A21" s="93"/>
      <c r="B21" s="301"/>
      <c r="C21" s="299"/>
      <c r="D21" s="254"/>
      <c r="E21" s="255"/>
      <c r="F21" s="362"/>
      <c r="G21" s="67"/>
      <c r="H21" s="297"/>
      <c r="I21" s="374"/>
      <c r="J21" s="374"/>
      <c r="K21" s="375"/>
      <c r="L21" s="376"/>
    </row>
    <row r="22" spans="1:12" ht="12.75">
      <c r="A22" s="302"/>
      <c r="B22" s="302">
        <v>4935</v>
      </c>
      <c r="C22" s="299" t="s">
        <v>164</v>
      </c>
      <c r="D22" s="66"/>
      <c r="E22" s="66"/>
      <c r="F22" s="362" t="s">
        <v>55</v>
      </c>
      <c r="G22" s="363" t="s">
        <v>53</v>
      </c>
      <c r="H22" s="363">
        <v>2005</v>
      </c>
      <c r="I22" s="374">
        <v>154425</v>
      </c>
      <c r="J22" s="374">
        <f>I22</f>
        <v>154425</v>
      </c>
      <c r="K22" s="374"/>
      <c r="L22" s="374"/>
    </row>
    <row r="23" spans="1:12" ht="12.75">
      <c r="A23" s="302"/>
      <c r="B23" s="302"/>
      <c r="C23" s="299"/>
      <c r="D23" s="66"/>
      <c r="E23" s="66"/>
      <c r="F23" s="362"/>
      <c r="G23" s="363"/>
      <c r="H23" s="363"/>
      <c r="I23" s="374"/>
      <c r="J23" s="374"/>
      <c r="K23" s="374"/>
      <c r="L23" s="374"/>
    </row>
    <row r="24" spans="1:12" ht="12.75">
      <c r="A24" s="302"/>
      <c r="B24" s="302">
        <v>6514</v>
      </c>
      <c r="C24" s="299" t="s">
        <v>169</v>
      </c>
      <c r="D24" s="66"/>
      <c r="E24" s="66"/>
      <c r="F24" s="362" t="s">
        <v>55</v>
      </c>
      <c r="G24" s="363" t="s">
        <v>53</v>
      </c>
      <c r="H24" s="363" t="s">
        <v>183</v>
      </c>
      <c r="I24" s="374">
        <v>12900000</v>
      </c>
      <c r="J24" s="374">
        <v>7900000</v>
      </c>
      <c r="K24" s="374">
        <v>3500000</v>
      </c>
      <c r="L24" s="390">
        <v>1500000</v>
      </c>
    </row>
    <row r="25" spans="1:12" ht="12.75">
      <c r="A25" s="302"/>
      <c r="B25" s="302"/>
      <c r="C25" s="299"/>
      <c r="D25" s="66"/>
      <c r="E25" s="66"/>
      <c r="F25" s="362"/>
      <c r="G25" s="363"/>
      <c r="H25" s="363"/>
      <c r="I25" s="374"/>
      <c r="J25" s="374"/>
      <c r="K25" s="374"/>
      <c r="L25" s="374"/>
    </row>
    <row r="26" spans="1:12" ht="12.75">
      <c r="A26" s="66"/>
      <c r="B26" s="302">
        <v>4164</v>
      </c>
      <c r="C26" s="303" t="s">
        <v>190</v>
      </c>
      <c r="D26" s="66"/>
      <c r="E26" s="66"/>
      <c r="F26" s="362" t="s">
        <v>62</v>
      </c>
      <c r="G26" s="363" t="s">
        <v>166</v>
      </c>
      <c r="H26" s="363" t="s">
        <v>165</v>
      </c>
      <c r="I26" s="374">
        <f>250000</f>
        <v>250000</v>
      </c>
      <c r="J26" s="374">
        <v>125000</v>
      </c>
      <c r="K26" s="374">
        <v>125000</v>
      </c>
      <c r="L26" s="66"/>
    </row>
    <row r="27" spans="1:12" ht="12.75">
      <c r="A27" s="66"/>
      <c r="B27" s="302"/>
      <c r="C27" s="303"/>
      <c r="D27" s="66"/>
      <c r="E27" s="66"/>
      <c r="F27" s="362"/>
      <c r="G27" s="363"/>
      <c r="H27" s="363"/>
      <c r="I27" s="374"/>
      <c r="J27" s="374"/>
      <c r="K27" s="374"/>
      <c r="L27" s="374"/>
    </row>
    <row r="28" spans="1:12" ht="12.75">
      <c r="A28" s="93"/>
      <c r="B28" s="302">
        <v>4926</v>
      </c>
      <c r="C28" s="268" t="s">
        <v>192</v>
      </c>
      <c r="D28" s="254"/>
      <c r="E28" s="212"/>
      <c r="F28" s="362" t="s">
        <v>64</v>
      </c>
      <c r="G28" s="364" t="s">
        <v>108</v>
      </c>
      <c r="H28" s="297">
        <v>2005</v>
      </c>
      <c r="I28" s="298">
        <v>30000</v>
      </c>
      <c r="J28" s="399">
        <v>30000</v>
      </c>
      <c r="K28" s="372"/>
      <c r="L28" s="373"/>
    </row>
    <row r="29" spans="1:12" ht="12.75">
      <c r="A29" s="93"/>
      <c r="B29" s="302"/>
      <c r="C29" s="251"/>
      <c r="D29" s="261"/>
      <c r="E29" s="262"/>
      <c r="F29" s="362"/>
      <c r="G29" s="365"/>
      <c r="H29" s="67"/>
      <c r="I29" s="287"/>
      <c r="J29" s="378"/>
      <c r="K29" s="379"/>
      <c r="L29" s="380"/>
    </row>
    <row r="30" spans="1:12" ht="15" customHeight="1">
      <c r="A30" s="64"/>
      <c r="B30" s="302">
        <v>4927</v>
      </c>
      <c r="C30" s="252" t="s">
        <v>193</v>
      </c>
      <c r="D30" s="261"/>
      <c r="E30" s="262"/>
      <c r="F30" s="366" t="s">
        <v>55</v>
      </c>
      <c r="G30" s="365" t="s">
        <v>98</v>
      </c>
      <c r="H30" s="67">
        <v>2005</v>
      </c>
      <c r="I30" s="287">
        <f>92006</f>
        <v>92006</v>
      </c>
      <c r="J30" s="378">
        <f>92006</f>
        <v>92006</v>
      </c>
      <c r="K30" s="381"/>
      <c r="L30" s="382"/>
    </row>
    <row r="31" spans="1:12" ht="12.75">
      <c r="A31" s="64"/>
      <c r="B31" s="302"/>
      <c r="C31" s="272"/>
      <c r="D31" s="247"/>
      <c r="E31" s="266"/>
      <c r="F31" s="147"/>
      <c r="G31" s="367"/>
      <c r="H31" s="67"/>
      <c r="I31" s="287"/>
      <c r="J31" s="378"/>
      <c r="K31" s="383"/>
      <c r="L31" s="384"/>
    </row>
    <row r="32" spans="1:12" ht="12.75">
      <c r="A32" s="64"/>
      <c r="B32" s="302">
        <v>5292</v>
      </c>
      <c r="C32" s="268" t="s">
        <v>167</v>
      </c>
      <c r="D32" s="258"/>
      <c r="E32" s="269"/>
      <c r="F32" s="366" t="s">
        <v>63</v>
      </c>
      <c r="G32" s="365" t="s">
        <v>28</v>
      </c>
      <c r="H32" s="67">
        <v>2005</v>
      </c>
      <c r="I32" s="385">
        <f>30719+8330</f>
        <v>39049</v>
      </c>
      <c r="J32" s="286">
        <f>30719+8330</f>
        <v>39049</v>
      </c>
      <c r="K32" s="383"/>
      <c r="L32" s="384" t="s">
        <v>0</v>
      </c>
    </row>
    <row r="33" spans="1:12" ht="12.75">
      <c r="A33" s="64"/>
      <c r="B33" s="265"/>
      <c r="C33" s="268"/>
      <c r="D33" s="258"/>
      <c r="E33" s="269"/>
      <c r="F33" s="366"/>
      <c r="G33" s="106"/>
      <c r="H33" s="67"/>
      <c r="I33" s="287"/>
      <c r="J33" s="378"/>
      <c r="K33" s="383"/>
      <c r="L33" s="384"/>
    </row>
    <row r="34" spans="1:12" ht="12.75">
      <c r="A34" s="64"/>
      <c r="B34" s="265"/>
      <c r="C34" s="268"/>
      <c r="D34" s="258"/>
      <c r="E34" s="269"/>
      <c r="F34" s="264"/>
      <c r="G34" s="277"/>
      <c r="H34" s="263"/>
      <c r="I34" s="287"/>
      <c r="J34" s="378"/>
      <c r="K34" s="383"/>
      <c r="L34" s="384"/>
    </row>
    <row r="35" spans="1:12" ht="12.75">
      <c r="A35" s="64"/>
      <c r="B35" s="210"/>
      <c r="C35" s="206"/>
      <c r="D35" s="122"/>
      <c r="E35" s="149"/>
      <c r="F35" s="66"/>
      <c r="H35" s="66"/>
      <c r="I35" s="257"/>
      <c r="J35" s="258"/>
      <c r="K35" s="377"/>
      <c r="L35" s="386"/>
    </row>
    <row r="36" spans="1:12" ht="12.75">
      <c r="A36" s="270">
        <v>90</v>
      </c>
      <c r="B36" s="270">
        <v>2579</v>
      </c>
      <c r="C36" s="136" t="s">
        <v>30</v>
      </c>
      <c r="D36" s="137"/>
      <c r="E36" s="136"/>
      <c r="F36" s="43">
        <v>998</v>
      </c>
      <c r="G36" s="102" t="s">
        <v>31</v>
      </c>
      <c r="H36" s="67">
        <v>2005</v>
      </c>
      <c r="I36" s="289">
        <v>1600000</v>
      </c>
      <c r="J36" s="289">
        <v>1600000</v>
      </c>
      <c r="K36" s="377"/>
      <c r="L36" s="386"/>
    </row>
    <row r="37" spans="1:12" ht="12.75">
      <c r="A37" s="270">
        <v>91</v>
      </c>
      <c r="B37" s="270">
        <v>388</v>
      </c>
      <c r="C37" s="205" t="s">
        <v>32</v>
      </c>
      <c r="D37" s="105"/>
      <c r="E37" s="148"/>
      <c r="F37" s="102">
        <v>998</v>
      </c>
      <c r="G37" s="43" t="s">
        <v>31</v>
      </c>
      <c r="H37" s="67">
        <v>2005</v>
      </c>
      <c r="I37" s="259">
        <f>+J37</f>
        <v>10000</v>
      </c>
      <c r="J37" s="260">
        <v>10000</v>
      </c>
      <c r="K37" s="387"/>
      <c r="L37" s="384"/>
    </row>
    <row r="38" spans="1:12" ht="12.75">
      <c r="A38" s="270">
        <v>92</v>
      </c>
      <c r="B38" s="270">
        <v>389</v>
      </c>
      <c r="C38" s="205" t="s">
        <v>33</v>
      </c>
      <c r="D38" s="105"/>
      <c r="E38" s="148"/>
      <c r="F38" s="102">
        <v>998</v>
      </c>
      <c r="G38" s="43" t="s">
        <v>31</v>
      </c>
      <c r="H38" s="67">
        <v>2005</v>
      </c>
      <c r="I38" s="259">
        <f>+J38</f>
        <v>10000</v>
      </c>
      <c r="J38" s="260">
        <v>10000</v>
      </c>
      <c r="K38" s="388"/>
      <c r="L38" s="384"/>
    </row>
    <row r="39" spans="1:12" ht="12.75">
      <c r="A39" s="270">
        <v>94</v>
      </c>
      <c r="B39" s="270">
        <v>391</v>
      </c>
      <c r="C39" s="205" t="s">
        <v>34</v>
      </c>
      <c r="D39" s="105"/>
      <c r="E39" s="148"/>
      <c r="F39" s="102">
        <v>998</v>
      </c>
      <c r="G39" s="43" t="s">
        <v>31</v>
      </c>
      <c r="H39" s="67">
        <v>2005</v>
      </c>
      <c r="I39" s="259">
        <f>+J39</f>
        <v>10000</v>
      </c>
      <c r="J39" s="260">
        <v>10000</v>
      </c>
      <c r="K39" s="388"/>
      <c r="L39" s="384"/>
    </row>
    <row r="40" spans="1:12" ht="12.75">
      <c r="A40" s="270">
        <v>95</v>
      </c>
      <c r="B40" s="270">
        <v>392</v>
      </c>
      <c r="C40" s="205" t="s">
        <v>46</v>
      </c>
      <c r="D40" s="122"/>
      <c r="E40" s="149"/>
      <c r="F40" s="102">
        <v>998</v>
      </c>
      <c r="G40" s="43" t="s">
        <v>31</v>
      </c>
      <c r="H40" s="67">
        <v>2005</v>
      </c>
      <c r="I40" s="259">
        <f>+J40</f>
        <v>10000</v>
      </c>
      <c r="J40" s="260">
        <v>10000</v>
      </c>
      <c r="K40" s="388"/>
      <c r="L40" s="384"/>
    </row>
    <row r="41" spans="1:12" ht="12.75">
      <c r="A41" s="270">
        <v>96</v>
      </c>
      <c r="B41" s="270">
        <v>393</v>
      </c>
      <c r="C41" s="205" t="s">
        <v>60</v>
      </c>
      <c r="D41" s="122"/>
      <c r="E41" s="149"/>
      <c r="F41" s="102">
        <v>998</v>
      </c>
      <c r="G41" s="43" t="s">
        <v>31</v>
      </c>
      <c r="H41" s="67">
        <v>2005</v>
      </c>
      <c r="I41" s="259">
        <f>+J41</f>
        <v>20000</v>
      </c>
      <c r="J41" s="260">
        <v>20000</v>
      </c>
      <c r="K41" s="388"/>
      <c r="L41" s="384"/>
    </row>
    <row r="42" spans="1:12" ht="13.5" thickBot="1">
      <c r="A42" s="271">
        <v>97</v>
      </c>
      <c r="B42" s="271">
        <v>394</v>
      </c>
      <c r="C42" s="235" t="s">
        <v>92</v>
      </c>
      <c r="D42" s="141"/>
      <c r="E42" s="141"/>
      <c r="F42" s="43">
        <v>998</v>
      </c>
      <c r="G42" s="102" t="s">
        <v>31</v>
      </c>
      <c r="H42" s="67">
        <v>2005</v>
      </c>
      <c r="I42" s="259">
        <v>80013</v>
      </c>
      <c r="J42" s="260">
        <f>I42</f>
        <v>80013</v>
      </c>
      <c r="K42" s="389"/>
      <c r="L42" s="384"/>
    </row>
    <row r="43" spans="1:12" ht="13.5" thickBot="1">
      <c r="A43" s="440"/>
      <c r="B43" s="440"/>
      <c r="C43" s="441" t="s">
        <v>15</v>
      </c>
      <c r="D43" s="442"/>
      <c r="E43" s="442"/>
      <c r="F43" s="433"/>
      <c r="G43" s="438"/>
      <c r="H43" s="433"/>
      <c r="I43" s="443">
        <f>SUM(I36:I42)+I16</f>
        <v>20450600</v>
      </c>
      <c r="J43" s="443">
        <f>SUM(J36:J42)+J16</f>
        <v>15325600</v>
      </c>
      <c r="K43" s="443">
        <f>SUM(K36:K42)+K16</f>
        <v>3625000</v>
      </c>
      <c r="L43" s="443">
        <f>SUM(L36:L42)+L16</f>
        <v>1500000</v>
      </c>
    </row>
    <row r="44" spans="4:10" ht="12.75">
      <c r="D44" s="59"/>
      <c r="E44" s="59"/>
      <c r="J44" s="398"/>
    </row>
    <row r="45" spans="9:10" ht="12.75">
      <c r="I45" s="33"/>
      <c r="J45" s="33"/>
    </row>
    <row r="46" spans="7:11" ht="12.75">
      <c r="G46" s="2"/>
      <c r="H46" s="2"/>
      <c r="I46" s="2"/>
      <c r="J46" s="2"/>
      <c r="K46" s="2" t="s">
        <v>0</v>
      </c>
    </row>
    <row r="49" ht="12.75">
      <c r="J49" s="33"/>
    </row>
  </sheetData>
  <mergeCells count="4">
    <mergeCell ref="D10:D14"/>
    <mergeCell ref="E10:E14"/>
    <mergeCell ref="F10:G10"/>
    <mergeCell ref="A10:A14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98"/>
  <sheetViews>
    <sheetView workbookViewId="0" topLeftCell="A66">
      <selection activeCell="B74" sqref="B74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28125" style="0" customWidth="1"/>
    <col min="4" max="5" width="3.7109375" style="0" customWidth="1"/>
    <col min="6" max="6" width="8.7109375" style="0" customWidth="1"/>
    <col min="7" max="7" width="20.140625" style="0" customWidth="1"/>
    <col min="8" max="8" width="13.57421875" style="0" customWidth="1"/>
    <col min="9" max="12" width="13.7109375" style="0" customWidth="1"/>
  </cols>
  <sheetData>
    <row r="3" spans="1:10" ht="18">
      <c r="A3" s="4" t="s">
        <v>141</v>
      </c>
      <c r="B3" s="4"/>
      <c r="C3" s="3"/>
      <c r="D3" s="3"/>
      <c r="E3" s="3"/>
      <c r="F3" s="4" t="s">
        <v>0</v>
      </c>
      <c r="I3" s="3"/>
      <c r="J3" s="3"/>
    </row>
    <row r="4" spans="1:9" ht="18">
      <c r="A4" s="3"/>
      <c r="F4" s="2"/>
      <c r="G4" s="2"/>
      <c r="H4" s="2"/>
      <c r="I4" s="2"/>
    </row>
    <row r="5" spans="2:12" ht="12.75">
      <c r="B5" s="6"/>
      <c r="C5" s="6"/>
      <c r="D5" s="6"/>
      <c r="E5" s="6"/>
      <c r="F5" s="6"/>
      <c r="G5" s="6"/>
      <c r="H5" s="6"/>
      <c r="I5" s="6"/>
      <c r="J5" s="7"/>
      <c r="K5" s="7"/>
      <c r="L5" s="6"/>
    </row>
    <row r="6" spans="1:12" ht="12.75">
      <c r="A6" s="543" t="s">
        <v>58</v>
      </c>
      <c r="B6" s="545"/>
      <c r="C6" s="545"/>
      <c r="D6" s="9" t="s">
        <v>75</v>
      </c>
      <c r="E6" s="9"/>
      <c r="F6" s="6"/>
      <c r="G6" s="6"/>
      <c r="H6" s="6"/>
      <c r="I6" s="6"/>
      <c r="J6" s="7"/>
      <c r="K6" s="7"/>
      <c r="L6" s="6"/>
    </row>
    <row r="7" spans="1:12" ht="12.75">
      <c r="A7" s="8"/>
      <c r="B7" s="35"/>
      <c r="C7" s="35"/>
      <c r="D7" s="9"/>
      <c r="E7" s="9"/>
      <c r="F7" s="6"/>
      <c r="G7" s="6"/>
      <c r="H7" s="6"/>
      <c r="I7" s="6"/>
      <c r="J7" s="7"/>
      <c r="K7" s="7"/>
      <c r="L7" s="6"/>
    </row>
    <row r="8" spans="1:12" ht="12.75">
      <c r="A8" s="8"/>
      <c r="B8" s="10"/>
      <c r="C8" s="11"/>
      <c r="D8" s="11"/>
      <c r="E8" s="11"/>
      <c r="F8" s="11"/>
      <c r="G8" s="11"/>
      <c r="H8" s="11"/>
      <c r="I8" s="12"/>
      <c r="J8" s="12"/>
      <c r="K8" s="12"/>
      <c r="L8" s="12"/>
    </row>
    <row r="9" spans="1:12" ht="13.5" thickBot="1">
      <c r="A9" s="12" t="s">
        <v>1</v>
      </c>
      <c r="B9" s="13"/>
      <c r="C9" s="14"/>
      <c r="D9" s="14"/>
      <c r="E9" s="14"/>
      <c r="F9" s="14"/>
      <c r="G9" s="14"/>
      <c r="H9" s="14"/>
      <c r="I9" s="14"/>
      <c r="J9" s="15"/>
      <c r="K9" s="15"/>
      <c r="L9" s="17"/>
    </row>
    <row r="10" spans="1:12" ht="12.75">
      <c r="A10" s="532" t="s">
        <v>59</v>
      </c>
      <c r="B10" s="400"/>
      <c r="C10" s="401"/>
      <c r="D10" s="535" t="s">
        <v>2</v>
      </c>
      <c r="E10" s="538" t="s">
        <v>3</v>
      </c>
      <c r="F10" s="541" t="s">
        <v>4</v>
      </c>
      <c r="G10" s="542"/>
      <c r="H10" s="392" t="s">
        <v>5</v>
      </c>
      <c r="I10" s="393"/>
      <c r="J10" s="402" t="s">
        <v>6</v>
      </c>
      <c r="K10" s="403" t="s">
        <v>7</v>
      </c>
      <c r="L10" s="392" t="s">
        <v>8</v>
      </c>
    </row>
    <row r="11" spans="1:12" ht="13.5" thickBot="1">
      <c r="A11" s="533"/>
      <c r="B11" s="404"/>
      <c r="C11" s="405"/>
      <c r="D11" s="536"/>
      <c r="E11" s="539"/>
      <c r="F11" s="406"/>
      <c r="G11" s="407"/>
      <c r="H11" s="408" t="s">
        <v>9</v>
      </c>
      <c r="I11" s="409" t="s">
        <v>10</v>
      </c>
      <c r="J11" s="410">
        <v>2005</v>
      </c>
      <c r="K11" s="411" t="s">
        <v>71</v>
      </c>
      <c r="L11" s="412" t="s">
        <v>11</v>
      </c>
    </row>
    <row r="12" spans="1:12" ht="12.75">
      <c r="A12" s="533"/>
      <c r="B12" s="404" t="s">
        <v>25</v>
      </c>
      <c r="C12" s="410" t="s">
        <v>12</v>
      </c>
      <c r="D12" s="536"/>
      <c r="E12" s="539"/>
      <c r="F12" s="392" t="s">
        <v>13</v>
      </c>
      <c r="G12" s="401"/>
      <c r="H12" s="408" t="s">
        <v>14</v>
      </c>
      <c r="I12" s="409" t="s">
        <v>15</v>
      </c>
      <c r="J12" s="410" t="s">
        <v>16</v>
      </c>
      <c r="K12" s="392" t="s">
        <v>16</v>
      </c>
      <c r="L12" s="408" t="s">
        <v>17</v>
      </c>
    </row>
    <row r="13" spans="1:12" ht="12.75">
      <c r="A13" s="533"/>
      <c r="B13" s="404"/>
      <c r="C13" s="413"/>
      <c r="D13" s="536"/>
      <c r="E13" s="539"/>
      <c r="F13" s="410" t="s">
        <v>18</v>
      </c>
      <c r="G13" s="410" t="s">
        <v>19</v>
      </c>
      <c r="H13" s="408" t="s">
        <v>20</v>
      </c>
      <c r="I13" s="409" t="s">
        <v>21</v>
      </c>
      <c r="J13" s="410" t="s">
        <v>22</v>
      </c>
      <c r="K13" s="408" t="s">
        <v>23</v>
      </c>
      <c r="L13" s="414" t="s">
        <v>24</v>
      </c>
    </row>
    <row r="14" spans="1:12" ht="13.5" thickBot="1">
      <c r="A14" s="534"/>
      <c r="B14" s="415"/>
      <c r="C14" s="416"/>
      <c r="D14" s="537"/>
      <c r="E14" s="540"/>
      <c r="F14" s="417"/>
      <c r="G14" s="417"/>
      <c r="H14" s="418" t="s">
        <v>26</v>
      </c>
      <c r="I14" s="419"/>
      <c r="J14" s="418" t="s">
        <v>27</v>
      </c>
      <c r="K14" s="418">
        <v>2004</v>
      </c>
      <c r="L14" s="418">
        <v>2006</v>
      </c>
    </row>
    <row r="15" spans="1:12" ht="13.5" thickBot="1">
      <c r="A15" s="21"/>
      <c r="B15" s="22"/>
      <c r="C15" s="99"/>
      <c r="D15" s="220" t="s">
        <v>0</v>
      </c>
      <c r="E15" s="21"/>
      <c r="F15" s="21"/>
      <c r="G15" s="21"/>
      <c r="H15" s="21"/>
      <c r="I15" s="25"/>
      <c r="J15" s="29"/>
      <c r="K15" s="25"/>
      <c r="L15" s="27"/>
    </row>
    <row r="16" spans="1:12" ht="12.75">
      <c r="A16" s="104"/>
      <c r="B16" s="200"/>
      <c r="C16" s="104"/>
      <c r="D16" s="197"/>
      <c r="E16" s="104"/>
      <c r="F16" s="99"/>
      <c r="G16" s="98"/>
      <c r="H16" s="104"/>
      <c r="I16" s="281"/>
      <c r="J16" s="107"/>
      <c r="K16" s="107"/>
      <c r="L16" s="176"/>
    </row>
    <row r="17" spans="1:12" ht="12.75">
      <c r="A17" s="270">
        <v>51</v>
      </c>
      <c r="B17" s="94"/>
      <c r="C17" s="91" t="s">
        <v>74</v>
      </c>
      <c r="D17" s="92"/>
      <c r="E17" s="91"/>
      <c r="F17" s="94" t="s">
        <v>0</v>
      </c>
      <c r="G17" s="101" t="s">
        <v>0</v>
      </c>
      <c r="H17" s="93"/>
      <c r="I17" s="463">
        <f>+SUM(I19:I39)+SUM(I70:I79)</f>
        <v>6377821</v>
      </c>
      <c r="J17" s="463">
        <f>+SUM(J19:J39)+SUM(J70:J79)</f>
        <v>6377821</v>
      </c>
      <c r="K17" s="181"/>
      <c r="L17" s="110" t="s">
        <v>0</v>
      </c>
    </row>
    <row r="18" spans="1:12" ht="12.75">
      <c r="A18" s="93"/>
      <c r="B18" s="94" t="s">
        <v>0</v>
      </c>
      <c r="C18" s="91"/>
      <c r="D18" s="144"/>
      <c r="E18" s="91"/>
      <c r="F18" s="94"/>
      <c r="G18" s="101"/>
      <c r="H18" s="93"/>
      <c r="I18" s="464"/>
      <c r="J18" s="465"/>
      <c r="K18" s="180"/>
      <c r="L18" s="110" t="s">
        <v>0</v>
      </c>
    </row>
    <row r="19" spans="1:12" ht="24">
      <c r="A19" s="93"/>
      <c r="B19" s="356">
        <v>915</v>
      </c>
      <c r="C19" s="458" t="s">
        <v>100</v>
      </c>
      <c r="D19" s="314"/>
      <c r="E19" s="315"/>
      <c r="F19" s="356">
        <v>998</v>
      </c>
      <c r="G19" s="321" t="s">
        <v>194</v>
      </c>
      <c r="H19" s="456">
        <v>2005</v>
      </c>
      <c r="I19" s="318">
        <f>SUM(J19)</f>
        <v>13953</v>
      </c>
      <c r="J19" s="466">
        <v>13953</v>
      </c>
      <c r="K19" s="180"/>
      <c r="L19" s="110"/>
    </row>
    <row r="20" spans="1:12" ht="12.75">
      <c r="A20" s="93"/>
      <c r="B20" s="356"/>
      <c r="C20" s="456"/>
      <c r="D20" s="314"/>
      <c r="E20" s="315"/>
      <c r="F20" s="356"/>
      <c r="G20" s="321"/>
      <c r="H20" s="456"/>
      <c r="I20" s="318"/>
      <c r="J20" s="466"/>
      <c r="K20" s="180"/>
      <c r="L20" s="110"/>
    </row>
    <row r="21" spans="1:12" ht="12.75">
      <c r="A21" s="93"/>
      <c r="B21" s="312">
        <v>930</v>
      </c>
      <c r="C21" s="313" t="s">
        <v>100</v>
      </c>
      <c r="D21" s="314"/>
      <c r="E21" s="315"/>
      <c r="F21" s="316" t="s">
        <v>55</v>
      </c>
      <c r="G21" s="317" t="s">
        <v>101</v>
      </c>
      <c r="H21" s="311">
        <v>2005</v>
      </c>
      <c r="I21" s="318">
        <f aca="true" t="shared" si="0" ref="I21:I39">SUM(J21)</f>
        <v>13600</v>
      </c>
      <c r="J21" s="466">
        <v>13600</v>
      </c>
      <c r="K21" s="180"/>
      <c r="L21" s="110"/>
    </row>
    <row r="22" spans="1:12" ht="12.75">
      <c r="A22" s="93"/>
      <c r="B22" s="312">
        <v>6013</v>
      </c>
      <c r="C22" s="313" t="s">
        <v>160</v>
      </c>
      <c r="D22" s="314"/>
      <c r="E22" s="315"/>
      <c r="F22" s="316" t="s">
        <v>55</v>
      </c>
      <c r="G22" s="317" t="s">
        <v>53</v>
      </c>
      <c r="H22" s="311">
        <v>2005</v>
      </c>
      <c r="I22" s="318">
        <f>1500000+11394+12110+6973+2000000</f>
        <v>3530477</v>
      </c>
      <c r="J22" s="466">
        <f>I22</f>
        <v>3530477</v>
      </c>
      <c r="K22" s="180"/>
      <c r="L22" s="110"/>
    </row>
    <row r="23" spans="1:12" ht="12.75">
      <c r="A23" s="93"/>
      <c r="B23" s="312">
        <v>914</v>
      </c>
      <c r="C23" s="313" t="s">
        <v>105</v>
      </c>
      <c r="D23" s="314"/>
      <c r="E23" s="315"/>
      <c r="F23" s="316" t="s">
        <v>55</v>
      </c>
      <c r="G23" s="317" t="s">
        <v>102</v>
      </c>
      <c r="H23" s="311">
        <v>2005</v>
      </c>
      <c r="I23" s="318">
        <v>3729</v>
      </c>
      <c r="J23" s="466">
        <f>I23</f>
        <v>3729</v>
      </c>
      <c r="K23" s="180"/>
      <c r="L23" s="110"/>
    </row>
    <row r="24" spans="1:12" ht="12.75">
      <c r="A24" s="93"/>
      <c r="B24" s="312">
        <v>5297</v>
      </c>
      <c r="C24" s="313" t="s">
        <v>103</v>
      </c>
      <c r="D24" s="314"/>
      <c r="E24" s="315"/>
      <c r="F24" s="316" t="s">
        <v>55</v>
      </c>
      <c r="G24" s="317" t="s">
        <v>104</v>
      </c>
      <c r="H24" s="311">
        <v>2005</v>
      </c>
      <c r="I24" s="318">
        <v>8544</v>
      </c>
      <c r="J24" s="466">
        <f>I24</f>
        <v>8544</v>
      </c>
      <c r="K24" s="180"/>
      <c r="L24" s="110"/>
    </row>
    <row r="25" spans="1:12" ht="12.75">
      <c r="A25" s="93"/>
      <c r="B25" s="312">
        <v>932</v>
      </c>
      <c r="C25" s="313" t="s">
        <v>106</v>
      </c>
      <c r="D25" s="314"/>
      <c r="E25" s="315"/>
      <c r="F25" s="316" t="s">
        <v>55</v>
      </c>
      <c r="G25" s="317" t="s">
        <v>104</v>
      </c>
      <c r="H25" s="311">
        <v>2005</v>
      </c>
      <c r="I25" s="318">
        <f t="shared" si="0"/>
        <v>20711</v>
      </c>
      <c r="J25" s="466">
        <v>20711</v>
      </c>
      <c r="K25" s="180"/>
      <c r="L25" s="110"/>
    </row>
    <row r="26" spans="1:12" ht="12.75">
      <c r="A26" s="93"/>
      <c r="B26" s="312">
        <v>918</v>
      </c>
      <c r="C26" s="313" t="s">
        <v>107</v>
      </c>
      <c r="D26" s="314"/>
      <c r="E26" s="315"/>
      <c r="F26" s="316" t="s">
        <v>55</v>
      </c>
      <c r="G26" s="317" t="s">
        <v>53</v>
      </c>
      <c r="H26" s="311">
        <v>2005</v>
      </c>
      <c r="I26" s="318">
        <v>142563</v>
      </c>
      <c r="J26" s="466">
        <v>142563</v>
      </c>
      <c r="K26" s="180"/>
      <c r="L26" s="110"/>
    </row>
    <row r="27" spans="1:12" ht="12.75">
      <c r="A27" s="93"/>
      <c r="B27" s="312">
        <v>917</v>
      </c>
      <c r="C27" s="313" t="s">
        <v>100</v>
      </c>
      <c r="D27" s="314"/>
      <c r="E27" s="315"/>
      <c r="F27" s="316" t="s">
        <v>64</v>
      </c>
      <c r="G27" s="317" t="s">
        <v>108</v>
      </c>
      <c r="H27" s="311">
        <v>2005</v>
      </c>
      <c r="I27" s="318">
        <v>13364</v>
      </c>
      <c r="J27" s="466">
        <f>I27</f>
        <v>13364</v>
      </c>
      <c r="K27" s="180"/>
      <c r="L27" s="110"/>
    </row>
    <row r="28" spans="1:12" ht="12.75">
      <c r="A28" s="93"/>
      <c r="B28" s="312">
        <v>6507</v>
      </c>
      <c r="C28" s="313" t="s">
        <v>196</v>
      </c>
      <c r="D28" s="314"/>
      <c r="E28" s="315"/>
      <c r="F28" s="457" t="s">
        <v>56</v>
      </c>
      <c r="G28" s="317" t="s">
        <v>161</v>
      </c>
      <c r="H28" s="311">
        <v>2005</v>
      </c>
      <c r="I28" s="318">
        <v>61035</v>
      </c>
      <c r="J28" s="466">
        <f>I28</f>
        <v>61035</v>
      </c>
      <c r="K28" s="180"/>
      <c r="L28" s="110"/>
    </row>
    <row r="29" spans="1:12" ht="12.75">
      <c r="A29" s="93"/>
      <c r="B29" s="312">
        <v>921</v>
      </c>
      <c r="C29" s="313" t="s">
        <v>100</v>
      </c>
      <c r="D29" s="314"/>
      <c r="E29" s="315"/>
      <c r="F29" s="316" t="s">
        <v>57</v>
      </c>
      <c r="G29" s="317" t="s">
        <v>44</v>
      </c>
      <c r="H29" s="311">
        <v>2005</v>
      </c>
      <c r="I29" s="318">
        <f t="shared" si="0"/>
        <v>10933</v>
      </c>
      <c r="J29" s="466">
        <v>10933</v>
      </c>
      <c r="K29" s="180"/>
      <c r="L29" s="110"/>
    </row>
    <row r="30" spans="1:12" ht="12.75">
      <c r="A30" s="93"/>
      <c r="B30" s="312">
        <v>5047</v>
      </c>
      <c r="C30" s="313" t="s">
        <v>109</v>
      </c>
      <c r="D30" s="314"/>
      <c r="E30" s="315"/>
      <c r="F30" s="316" t="s">
        <v>63</v>
      </c>
      <c r="G30" s="317" t="s">
        <v>110</v>
      </c>
      <c r="H30" s="311">
        <v>2005</v>
      </c>
      <c r="I30" s="318">
        <f t="shared" si="0"/>
        <v>4483</v>
      </c>
      <c r="J30" s="466">
        <v>4483</v>
      </c>
      <c r="K30" s="180"/>
      <c r="L30" s="110"/>
    </row>
    <row r="31" spans="1:12" ht="12.75">
      <c r="A31" s="93"/>
      <c r="B31" s="312">
        <v>923</v>
      </c>
      <c r="C31" s="313" t="s">
        <v>111</v>
      </c>
      <c r="D31" s="314"/>
      <c r="E31" s="315"/>
      <c r="F31" s="316" t="s">
        <v>63</v>
      </c>
      <c r="G31" s="317" t="s">
        <v>49</v>
      </c>
      <c r="H31" s="311">
        <v>2005</v>
      </c>
      <c r="I31" s="318">
        <f t="shared" si="0"/>
        <v>9643</v>
      </c>
      <c r="J31" s="466">
        <v>9643</v>
      </c>
      <c r="K31" s="180"/>
      <c r="L31" s="110"/>
    </row>
    <row r="32" spans="1:12" ht="12.75">
      <c r="A32" s="93"/>
      <c r="B32" s="312">
        <v>5134</v>
      </c>
      <c r="C32" s="313" t="s">
        <v>112</v>
      </c>
      <c r="D32" s="314"/>
      <c r="E32" s="315"/>
      <c r="F32" s="316" t="s">
        <v>63</v>
      </c>
      <c r="G32" s="317" t="s">
        <v>48</v>
      </c>
      <c r="H32" s="311">
        <v>2005</v>
      </c>
      <c r="I32" s="318">
        <f t="shared" si="0"/>
        <v>137217</v>
      </c>
      <c r="J32" s="466">
        <v>137217</v>
      </c>
      <c r="K32" s="180"/>
      <c r="L32" s="110"/>
    </row>
    <row r="33" spans="1:12" ht="12.75">
      <c r="A33" s="93"/>
      <c r="B33" s="312">
        <v>5135</v>
      </c>
      <c r="C33" s="313" t="s">
        <v>113</v>
      </c>
      <c r="D33" s="314"/>
      <c r="E33" s="315"/>
      <c r="F33" s="316" t="s">
        <v>63</v>
      </c>
      <c r="G33" s="317" t="s">
        <v>48</v>
      </c>
      <c r="H33" s="311">
        <v>2005</v>
      </c>
      <c r="I33" s="318">
        <f t="shared" si="0"/>
        <v>10108</v>
      </c>
      <c r="J33" s="466">
        <v>10108</v>
      </c>
      <c r="K33" s="180"/>
      <c r="L33" s="110"/>
    </row>
    <row r="34" spans="1:12" ht="12.75">
      <c r="A34" s="93"/>
      <c r="B34" s="312">
        <v>6508</v>
      </c>
      <c r="C34" s="313" t="s">
        <v>107</v>
      </c>
      <c r="D34" s="314"/>
      <c r="E34" s="315"/>
      <c r="F34" s="316">
        <v>998</v>
      </c>
      <c r="G34" s="317" t="s">
        <v>162</v>
      </c>
      <c r="H34" s="311">
        <v>2005</v>
      </c>
      <c r="I34" s="318">
        <f>446710</f>
        <v>446710</v>
      </c>
      <c r="J34" s="466">
        <f>I34</f>
        <v>446710</v>
      </c>
      <c r="K34" s="180"/>
      <c r="L34" s="110"/>
    </row>
    <row r="35" spans="1:12" ht="12.75">
      <c r="A35" s="93"/>
      <c r="B35" s="312">
        <v>6509</v>
      </c>
      <c r="C35" s="313" t="s">
        <v>197</v>
      </c>
      <c r="D35" s="314"/>
      <c r="E35" s="315"/>
      <c r="F35" s="316" t="s">
        <v>55</v>
      </c>
      <c r="G35" s="317" t="s">
        <v>53</v>
      </c>
      <c r="H35" s="311">
        <v>2005</v>
      </c>
      <c r="I35" s="318">
        <v>177573</v>
      </c>
      <c r="J35" s="466">
        <f>I35</f>
        <v>177573</v>
      </c>
      <c r="K35" s="180"/>
      <c r="L35" s="110"/>
    </row>
    <row r="36" spans="1:12" ht="12.75">
      <c r="A36" s="93"/>
      <c r="B36" s="312">
        <v>4065</v>
      </c>
      <c r="C36" s="313" t="s">
        <v>114</v>
      </c>
      <c r="D36" s="314"/>
      <c r="E36" s="315"/>
      <c r="F36" s="316" t="s">
        <v>63</v>
      </c>
      <c r="G36" s="317" t="s">
        <v>47</v>
      </c>
      <c r="H36" s="311">
        <v>2005</v>
      </c>
      <c r="I36" s="318">
        <f t="shared" si="0"/>
        <v>6159</v>
      </c>
      <c r="J36" s="466">
        <v>6159</v>
      </c>
      <c r="K36" s="180"/>
      <c r="L36" s="110"/>
    </row>
    <row r="37" spans="1:12" ht="12.75">
      <c r="A37" s="93"/>
      <c r="B37" s="312">
        <v>4878</v>
      </c>
      <c r="C37" s="313" t="s">
        <v>115</v>
      </c>
      <c r="D37" s="314"/>
      <c r="E37" s="315"/>
      <c r="F37" s="316" t="s">
        <v>61</v>
      </c>
      <c r="G37" s="317" t="s">
        <v>50</v>
      </c>
      <c r="H37" s="311">
        <v>2005</v>
      </c>
      <c r="I37" s="318">
        <f t="shared" si="0"/>
        <v>41216</v>
      </c>
      <c r="J37" s="466">
        <v>41216</v>
      </c>
      <c r="K37" s="180"/>
      <c r="L37" s="110"/>
    </row>
    <row r="38" spans="1:12" ht="12.75">
      <c r="A38" s="93"/>
      <c r="B38" s="312">
        <v>5065</v>
      </c>
      <c r="C38" s="313" t="s">
        <v>117</v>
      </c>
      <c r="D38" s="314"/>
      <c r="E38" s="315"/>
      <c r="F38" s="316">
        <v>112</v>
      </c>
      <c r="G38" s="317" t="s">
        <v>69</v>
      </c>
      <c r="H38" s="311">
        <v>2005</v>
      </c>
      <c r="I38" s="318">
        <f t="shared" si="0"/>
        <v>11716</v>
      </c>
      <c r="J38" s="466">
        <v>11716</v>
      </c>
      <c r="K38" s="180"/>
      <c r="L38" s="110"/>
    </row>
    <row r="39" spans="1:12" ht="12.75">
      <c r="A39" s="93"/>
      <c r="B39" s="312">
        <v>5064</v>
      </c>
      <c r="C39" s="313" t="s">
        <v>116</v>
      </c>
      <c r="D39" s="314"/>
      <c r="E39" s="315"/>
      <c r="F39" s="316">
        <v>112</v>
      </c>
      <c r="G39" s="317" t="s">
        <v>38</v>
      </c>
      <c r="H39" s="311">
        <v>2005</v>
      </c>
      <c r="I39" s="318">
        <f t="shared" si="0"/>
        <v>12708</v>
      </c>
      <c r="J39" s="466">
        <v>12708</v>
      </c>
      <c r="K39" s="180"/>
      <c r="L39" s="110"/>
    </row>
    <row r="40" spans="1:12" ht="13.5" thickBot="1">
      <c r="A40" s="218"/>
      <c r="B40" s="68"/>
      <c r="C40" s="214"/>
      <c r="D40" s="103"/>
      <c r="E40" s="103"/>
      <c r="F40" s="225"/>
      <c r="G40" s="227"/>
      <c r="H40" s="68"/>
      <c r="I40" s="217"/>
      <c r="J40" s="170"/>
      <c r="K40" s="215"/>
      <c r="L40" s="219"/>
    </row>
    <row r="41" spans="1:12" ht="12.75">
      <c r="A41" s="34"/>
      <c r="B41" s="28"/>
      <c r="C41" s="202"/>
      <c r="D41" s="59"/>
      <c r="E41" s="59"/>
      <c r="F41" s="351"/>
      <c r="G41" s="352"/>
      <c r="H41" s="28"/>
      <c r="I41" s="353"/>
      <c r="J41" s="354"/>
      <c r="K41" s="84"/>
      <c r="L41" s="355"/>
    </row>
    <row r="42" spans="1:12" ht="12.75">
      <c r="A42" s="34"/>
      <c r="B42" s="28"/>
      <c r="C42" s="202"/>
      <c r="D42" s="59"/>
      <c r="E42" s="59"/>
      <c r="F42" s="351"/>
      <c r="G42" s="352"/>
      <c r="H42" s="28"/>
      <c r="I42" s="353"/>
      <c r="J42" s="354"/>
      <c r="K42" s="84"/>
      <c r="L42" s="355"/>
    </row>
    <row r="43" spans="1:12" ht="12.75">
      <c r="A43" s="34"/>
      <c r="B43" s="28"/>
      <c r="C43" s="202"/>
      <c r="D43" s="59"/>
      <c r="E43" s="59"/>
      <c r="F43" s="351"/>
      <c r="G43" s="352"/>
      <c r="H43" s="28"/>
      <c r="I43" s="353"/>
      <c r="J43" s="354"/>
      <c r="K43" s="84"/>
      <c r="L43" s="355"/>
    </row>
    <row r="44" spans="1:12" ht="12.75">
      <c r="A44" s="34"/>
      <c r="B44" s="28"/>
      <c r="C44" s="202"/>
      <c r="D44" s="59"/>
      <c r="E44" s="59"/>
      <c r="F44" s="351"/>
      <c r="G44" s="352"/>
      <c r="H44" s="28"/>
      <c r="I44" s="353"/>
      <c r="J44" s="354"/>
      <c r="K44" s="84"/>
      <c r="L44" s="355"/>
    </row>
    <row r="45" spans="1:12" ht="12.75">
      <c r="A45" s="34"/>
      <c r="B45" s="28"/>
      <c r="C45" s="202"/>
      <c r="D45" s="59"/>
      <c r="E45" s="59"/>
      <c r="F45" s="351"/>
      <c r="G45" s="352"/>
      <c r="H45" s="28"/>
      <c r="I45" s="353"/>
      <c r="J45" s="354"/>
      <c r="K45" s="84"/>
      <c r="L45" s="355"/>
    </row>
    <row r="46" spans="1:12" ht="12.75">
      <c r="A46" s="34"/>
      <c r="B46" s="28"/>
      <c r="C46" s="202"/>
      <c r="D46" s="59"/>
      <c r="E46" s="59"/>
      <c r="F46" s="351"/>
      <c r="G46" s="352"/>
      <c r="H46" s="28"/>
      <c r="I46" s="353"/>
      <c r="J46" s="354"/>
      <c r="K46" s="84"/>
      <c r="L46" s="355"/>
    </row>
    <row r="47" spans="1:12" ht="12.75">
      <c r="A47" s="34"/>
      <c r="B47" s="28"/>
      <c r="C47" s="202"/>
      <c r="D47" s="59"/>
      <c r="E47" s="59"/>
      <c r="F47" s="351"/>
      <c r="G47" s="352"/>
      <c r="H47" s="28"/>
      <c r="I47" s="353"/>
      <c r="J47" s="354"/>
      <c r="K47" s="84"/>
      <c r="L47" s="355"/>
    </row>
    <row r="48" spans="1:12" ht="12.75">
      <c r="A48" s="34"/>
      <c r="B48" s="28"/>
      <c r="C48" s="202"/>
      <c r="D48" s="59"/>
      <c r="E48" s="59"/>
      <c r="F48" s="351"/>
      <c r="G48" s="352"/>
      <c r="H48" s="28"/>
      <c r="I48" s="353"/>
      <c r="J48" s="354"/>
      <c r="K48" s="84"/>
      <c r="L48" s="355"/>
    </row>
    <row r="49" spans="1:12" ht="12.75">
      <c r="A49" s="34"/>
      <c r="B49" s="28"/>
      <c r="C49" s="202"/>
      <c r="D49" s="59"/>
      <c r="E49" s="59"/>
      <c r="F49" s="351"/>
      <c r="G49" s="352"/>
      <c r="H49" s="28"/>
      <c r="I49" s="353"/>
      <c r="J49" s="354"/>
      <c r="K49" s="84"/>
      <c r="L49" s="355"/>
    </row>
    <row r="50" spans="1:12" ht="12.75">
      <c r="A50" s="34"/>
      <c r="B50" s="28"/>
      <c r="C50" s="202"/>
      <c r="D50" s="59"/>
      <c r="E50" s="59"/>
      <c r="F50" s="351"/>
      <c r="G50" s="352"/>
      <c r="H50" s="28"/>
      <c r="I50" s="353"/>
      <c r="J50" s="354"/>
      <c r="K50" s="84"/>
      <c r="L50" s="355"/>
    </row>
    <row r="51" spans="1:12" ht="12.75">
      <c r="A51" s="28"/>
      <c r="B51" s="28"/>
      <c r="C51" s="41"/>
      <c r="D51" s="42"/>
      <c r="E51" s="42"/>
      <c r="F51" s="43"/>
      <c r="G51" s="43"/>
      <c r="H51" s="43"/>
      <c r="I51" s="31"/>
      <c r="J51" s="31"/>
      <c r="K51" s="44"/>
      <c r="L51" s="44"/>
    </row>
    <row r="52" spans="1:12" ht="12.75">
      <c r="A52" s="28"/>
      <c r="B52" s="28"/>
      <c r="C52" s="41"/>
      <c r="D52" s="42"/>
      <c r="E52" s="42"/>
      <c r="F52" s="43"/>
      <c r="G52" s="43"/>
      <c r="H52" s="43"/>
      <c r="I52" s="31"/>
      <c r="J52" s="31"/>
      <c r="K52" s="44"/>
      <c r="L52" s="44"/>
    </row>
    <row r="53" spans="1:12" ht="12.75">
      <c r="A53" s="28"/>
      <c r="B53" s="28"/>
      <c r="C53" s="41"/>
      <c r="D53" s="42"/>
      <c r="E53" s="42"/>
      <c r="F53" s="43"/>
      <c r="G53" s="43"/>
      <c r="H53" s="43"/>
      <c r="I53" s="31"/>
      <c r="J53" s="31"/>
      <c r="K53" s="44"/>
      <c r="L53" s="44"/>
    </row>
    <row r="54" spans="1:12" ht="12.75">
      <c r="A54" s="28"/>
      <c r="B54" s="28"/>
      <c r="C54" s="41"/>
      <c r="D54" s="42"/>
      <c r="E54" s="42"/>
      <c r="F54" s="43"/>
      <c r="G54" s="43"/>
      <c r="H54" s="43"/>
      <c r="I54" s="31"/>
      <c r="J54" s="31"/>
      <c r="K54" s="44"/>
      <c r="L54" s="44"/>
    </row>
    <row r="55" spans="1:10" ht="18">
      <c r="A55" s="4" t="s">
        <v>141</v>
      </c>
      <c r="B55" s="4"/>
      <c r="C55" s="208"/>
      <c r="D55" s="3"/>
      <c r="E55" s="3"/>
      <c r="F55" s="4" t="s">
        <v>0</v>
      </c>
      <c r="I55" s="3"/>
      <c r="J55" s="3"/>
    </row>
    <row r="56" spans="1:9" ht="18">
      <c r="A56" s="208"/>
      <c r="B56" s="206"/>
      <c r="C56" s="206"/>
      <c r="F56" s="2"/>
      <c r="G56" s="2"/>
      <c r="H56" s="2"/>
      <c r="I56" s="2"/>
    </row>
    <row r="57" spans="1:12" ht="15">
      <c r="A57" s="543" t="s">
        <v>58</v>
      </c>
      <c r="B57" s="544"/>
      <c r="C57" s="544"/>
      <c r="D57" s="230" t="s">
        <v>75</v>
      </c>
      <c r="E57" s="9"/>
      <c r="F57" s="6"/>
      <c r="G57" s="6"/>
      <c r="H57" s="6"/>
      <c r="I57" s="6"/>
      <c r="J57" s="7"/>
      <c r="K57" s="7"/>
      <c r="L57" s="6"/>
    </row>
    <row r="58" spans="1:12" ht="12.75">
      <c r="A58" s="8"/>
      <c r="B58" s="211"/>
      <c r="C58" s="211"/>
      <c r="D58" s="9"/>
      <c r="E58" s="9"/>
      <c r="F58" s="6"/>
      <c r="G58" s="6"/>
      <c r="H58" s="6"/>
      <c r="I58" s="6"/>
      <c r="J58" s="7"/>
      <c r="K58" s="7"/>
      <c r="L58" s="6"/>
    </row>
    <row r="59" spans="1:12" ht="12.75">
      <c r="A59" s="8"/>
      <c r="B59" s="10"/>
      <c r="C59" s="11"/>
      <c r="D59" s="11"/>
      <c r="E59" s="11"/>
      <c r="F59" s="11"/>
      <c r="G59" s="11"/>
      <c r="H59" s="11"/>
      <c r="I59" s="12"/>
      <c r="J59" s="12"/>
      <c r="K59" s="12"/>
      <c r="L59" s="12"/>
    </row>
    <row r="60" spans="1:12" ht="13.5" thickBot="1">
      <c r="A60" s="12" t="s">
        <v>1</v>
      </c>
      <c r="B60" s="13"/>
      <c r="C60" s="14"/>
      <c r="D60" s="14"/>
      <c r="E60" s="14"/>
      <c r="F60" s="14"/>
      <c r="G60" s="14"/>
      <c r="H60" s="14"/>
      <c r="I60" s="14"/>
      <c r="J60" s="15"/>
      <c r="K60" s="15"/>
      <c r="L60" s="17"/>
    </row>
    <row r="61" spans="1:12" ht="12.75">
      <c r="A61" s="532" t="s">
        <v>59</v>
      </c>
      <c r="B61" s="400"/>
      <c r="C61" s="401"/>
      <c r="D61" s="535" t="s">
        <v>2</v>
      </c>
      <c r="E61" s="538" t="s">
        <v>3</v>
      </c>
      <c r="F61" s="541" t="s">
        <v>4</v>
      </c>
      <c r="G61" s="542"/>
      <c r="H61" s="392" t="s">
        <v>5</v>
      </c>
      <c r="I61" s="393"/>
      <c r="J61" s="402" t="s">
        <v>6</v>
      </c>
      <c r="K61" s="403" t="s">
        <v>7</v>
      </c>
      <c r="L61" s="392" t="s">
        <v>8</v>
      </c>
    </row>
    <row r="62" spans="1:12" ht="13.5" thickBot="1">
      <c r="A62" s="533"/>
      <c r="B62" s="404"/>
      <c r="C62" s="405"/>
      <c r="D62" s="536"/>
      <c r="E62" s="539"/>
      <c r="F62" s="406"/>
      <c r="G62" s="407"/>
      <c r="H62" s="408" t="s">
        <v>9</v>
      </c>
      <c r="I62" s="409" t="s">
        <v>10</v>
      </c>
      <c r="J62" s="410">
        <v>2005</v>
      </c>
      <c r="K62" s="411" t="s">
        <v>71</v>
      </c>
      <c r="L62" s="412" t="s">
        <v>11</v>
      </c>
    </row>
    <row r="63" spans="1:12" ht="12.75">
      <c r="A63" s="533"/>
      <c r="B63" s="404" t="s">
        <v>0</v>
      </c>
      <c r="C63" s="410" t="s">
        <v>12</v>
      </c>
      <c r="D63" s="536"/>
      <c r="E63" s="539"/>
      <c r="F63" s="392" t="s">
        <v>13</v>
      </c>
      <c r="G63" s="401"/>
      <c r="H63" s="408" t="s">
        <v>14</v>
      </c>
      <c r="I63" s="409" t="s">
        <v>15</v>
      </c>
      <c r="J63" s="410" t="s">
        <v>16</v>
      </c>
      <c r="K63" s="392" t="s">
        <v>16</v>
      </c>
      <c r="L63" s="408" t="s">
        <v>17</v>
      </c>
    </row>
    <row r="64" spans="1:12" ht="12.75">
      <c r="A64" s="533"/>
      <c r="B64" s="404"/>
      <c r="C64" s="413"/>
      <c r="D64" s="536"/>
      <c r="E64" s="539"/>
      <c r="F64" s="410" t="s">
        <v>18</v>
      </c>
      <c r="G64" s="410" t="s">
        <v>19</v>
      </c>
      <c r="H64" s="408" t="s">
        <v>20</v>
      </c>
      <c r="I64" s="409" t="s">
        <v>21</v>
      </c>
      <c r="J64" s="410" t="s">
        <v>22</v>
      </c>
      <c r="K64" s="408" t="s">
        <v>23</v>
      </c>
      <c r="L64" s="414" t="s">
        <v>24</v>
      </c>
    </row>
    <row r="65" spans="1:12" ht="13.5" thickBot="1">
      <c r="A65" s="534"/>
      <c r="B65" s="415" t="s">
        <v>25</v>
      </c>
      <c r="C65" s="416"/>
      <c r="D65" s="537"/>
      <c r="E65" s="540"/>
      <c r="F65" s="417"/>
      <c r="G65" s="417"/>
      <c r="H65" s="418" t="s">
        <v>26</v>
      </c>
      <c r="I65" s="419"/>
      <c r="J65" s="418" t="s">
        <v>27</v>
      </c>
      <c r="K65" s="418">
        <v>2004</v>
      </c>
      <c r="L65" s="418">
        <v>2006</v>
      </c>
    </row>
    <row r="66" spans="1:12" ht="13.5" thickBot="1">
      <c r="A66" s="21"/>
      <c r="B66" s="22"/>
      <c r="C66" s="21"/>
      <c r="D66" s="198" t="s">
        <v>0</v>
      </c>
      <c r="E66" s="21"/>
      <c r="F66" s="21"/>
      <c r="G66" s="21"/>
      <c r="H66" s="21"/>
      <c r="I66" s="203"/>
      <c r="J66" s="25"/>
      <c r="K66" s="25"/>
      <c r="L66" s="199"/>
    </row>
    <row r="67" spans="1:12" ht="12.75">
      <c r="A67" s="224"/>
      <c r="B67" s="224"/>
      <c r="C67" s="223"/>
      <c r="D67" s="224"/>
      <c r="E67" s="224"/>
      <c r="F67" s="224"/>
      <c r="G67" s="226"/>
      <c r="H67" s="224"/>
      <c r="I67" s="224"/>
      <c r="J67" s="224"/>
      <c r="K67" s="100"/>
      <c r="L67" s="176"/>
    </row>
    <row r="68" spans="1:12" ht="12.75">
      <c r="A68" s="101">
        <v>51</v>
      </c>
      <c r="B68" s="66"/>
      <c r="C68" s="91" t="s">
        <v>74</v>
      </c>
      <c r="D68" s="66"/>
      <c r="E68" s="66"/>
      <c r="F68" s="66"/>
      <c r="G68" s="201"/>
      <c r="H68" s="66"/>
      <c r="I68" s="66"/>
      <c r="J68" s="66"/>
      <c r="K68" s="25"/>
      <c r="L68" s="177"/>
    </row>
    <row r="69" spans="1:12" ht="12.75">
      <c r="A69" s="101"/>
      <c r="B69" s="66"/>
      <c r="C69" s="92"/>
      <c r="D69" s="66"/>
      <c r="E69" s="66"/>
      <c r="F69" s="66"/>
      <c r="G69" s="201"/>
      <c r="H69" s="66"/>
      <c r="I69" s="462"/>
      <c r="J69" s="462"/>
      <c r="K69" s="25"/>
      <c r="L69" s="177"/>
    </row>
    <row r="70" spans="1:12" ht="16.5" customHeight="1">
      <c r="A70" s="101"/>
      <c r="B70" s="311">
        <v>927</v>
      </c>
      <c r="C70" s="313" t="s">
        <v>200</v>
      </c>
      <c r="D70" s="314"/>
      <c r="E70" s="315"/>
      <c r="F70" s="316">
        <v>147</v>
      </c>
      <c r="G70" s="317" t="s">
        <v>118</v>
      </c>
      <c r="H70" s="311">
        <v>2005</v>
      </c>
      <c r="I70" s="467">
        <v>3456</v>
      </c>
      <c r="J70" s="467">
        <v>3456</v>
      </c>
      <c r="K70" s="180"/>
      <c r="L70" s="110"/>
    </row>
    <row r="71" spans="1:12" ht="12.75">
      <c r="A71" s="201"/>
      <c r="B71" s="311">
        <v>4019</v>
      </c>
      <c r="C71" s="313" t="s">
        <v>180</v>
      </c>
      <c r="D71" s="314"/>
      <c r="E71" s="315"/>
      <c r="F71" s="316">
        <v>147</v>
      </c>
      <c r="G71" s="317" t="s">
        <v>181</v>
      </c>
      <c r="H71" s="311">
        <v>2005</v>
      </c>
      <c r="I71" s="467">
        <v>33529</v>
      </c>
      <c r="J71" s="467">
        <v>33529</v>
      </c>
      <c r="K71" s="180"/>
      <c r="L71" s="110"/>
    </row>
    <row r="72" spans="1:12" ht="12.75">
      <c r="A72" s="101"/>
      <c r="B72" s="311">
        <v>5821</v>
      </c>
      <c r="C72" s="313" t="s">
        <v>163</v>
      </c>
      <c r="D72" s="314"/>
      <c r="E72" s="315"/>
      <c r="F72" s="316">
        <v>147</v>
      </c>
      <c r="G72" s="317" t="s">
        <v>181</v>
      </c>
      <c r="H72" s="311">
        <v>2005</v>
      </c>
      <c r="I72" s="467">
        <v>29308</v>
      </c>
      <c r="J72" s="467">
        <v>29308</v>
      </c>
      <c r="K72" s="180"/>
      <c r="L72" s="110"/>
    </row>
    <row r="73" spans="1:12" ht="12.75">
      <c r="A73" s="201"/>
      <c r="B73" s="311">
        <v>928</v>
      </c>
      <c r="C73" s="313" t="s">
        <v>100</v>
      </c>
      <c r="D73" s="314"/>
      <c r="E73" s="315"/>
      <c r="F73" s="350">
        <v>175</v>
      </c>
      <c r="G73" s="349" t="s">
        <v>119</v>
      </c>
      <c r="H73" s="319">
        <v>2005</v>
      </c>
      <c r="I73" s="467">
        <v>6822</v>
      </c>
      <c r="J73" s="467">
        <v>6822</v>
      </c>
      <c r="K73" s="180"/>
      <c r="L73" s="110"/>
    </row>
    <row r="74" spans="1:12" ht="12.75">
      <c r="A74" s="101"/>
      <c r="B74" s="320">
        <v>929</v>
      </c>
      <c r="C74" s="307" t="s">
        <v>120</v>
      </c>
      <c r="D74" s="308"/>
      <c r="E74" s="309"/>
      <c r="F74" s="306">
        <v>175</v>
      </c>
      <c r="G74" s="310" t="s">
        <v>65</v>
      </c>
      <c r="H74" s="311">
        <v>2005</v>
      </c>
      <c r="I74" s="468">
        <f>SUM(J74)</f>
        <v>11228</v>
      </c>
      <c r="J74" s="469">
        <v>11228</v>
      </c>
      <c r="K74" s="213"/>
      <c r="L74" s="177"/>
    </row>
    <row r="75" spans="1:12" ht="12.75">
      <c r="A75" s="201"/>
      <c r="B75" s="306">
        <v>5124</v>
      </c>
      <c r="C75" s="307" t="s">
        <v>121</v>
      </c>
      <c r="D75" s="308"/>
      <c r="E75" s="309"/>
      <c r="F75" s="306">
        <v>175</v>
      </c>
      <c r="G75" s="310" t="s">
        <v>70</v>
      </c>
      <c r="H75" s="311">
        <v>2005</v>
      </c>
      <c r="I75" s="468">
        <f>SUM(J75)</f>
        <v>13370</v>
      </c>
      <c r="J75" s="469">
        <v>13370</v>
      </c>
      <c r="K75" s="213"/>
      <c r="L75" s="177"/>
    </row>
    <row r="76" spans="1:12" ht="12.75">
      <c r="A76" s="101"/>
      <c r="B76" s="320">
        <v>6010</v>
      </c>
      <c r="C76" s="307" t="s">
        <v>66</v>
      </c>
      <c r="D76" s="308"/>
      <c r="E76" s="309"/>
      <c r="F76" s="306">
        <v>175</v>
      </c>
      <c r="G76" s="310" t="s">
        <v>67</v>
      </c>
      <c r="H76" s="311">
        <v>2005</v>
      </c>
      <c r="I76" s="468">
        <f>SUM(J76)</f>
        <v>27384</v>
      </c>
      <c r="J76" s="469">
        <v>27384</v>
      </c>
      <c r="K76" s="213"/>
      <c r="L76" s="177"/>
    </row>
    <row r="77" spans="1:12" ht="12.75">
      <c r="A77" s="201"/>
      <c r="B77" s="306">
        <v>5123</v>
      </c>
      <c r="C77" s="307" t="s">
        <v>68</v>
      </c>
      <c r="D77" s="308"/>
      <c r="E77" s="309"/>
      <c r="F77" s="306">
        <v>175</v>
      </c>
      <c r="G77" s="310" t="s">
        <v>122</v>
      </c>
      <c r="H77" s="311">
        <v>2005</v>
      </c>
      <c r="I77" s="468">
        <f>SUM(J77)</f>
        <v>57800</v>
      </c>
      <c r="J77" s="469">
        <v>57800</v>
      </c>
      <c r="K77" s="213"/>
      <c r="L77" s="177"/>
    </row>
    <row r="78" spans="1:12" ht="12.75">
      <c r="A78" s="101"/>
      <c r="B78" s="306">
        <v>4062</v>
      </c>
      <c r="C78" s="307" t="s">
        <v>123</v>
      </c>
      <c r="D78" s="308"/>
      <c r="E78" s="309"/>
      <c r="F78" s="306">
        <v>182</v>
      </c>
      <c r="G78" s="310" t="s">
        <v>29</v>
      </c>
      <c r="H78" s="311">
        <v>2005</v>
      </c>
      <c r="I78" s="468">
        <v>18482</v>
      </c>
      <c r="J78" s="469">
        <f>I78</f>
        <v>18482</v>
      </c>
      <c r="K78" s="213"/>
      <c r="L78" s="177"/>
    </row>
    <row r="79" spans="1:12" ht="12.75">
      <c r="A79" s="212"/>
      <c r="B79" s="275">
        <v>6542</v>
      </c>
      <c r="C79" s="274" t="s">
        <v>195</v>
      </c>
      <c r="D79" s="258"/>
      <c r="E79" s="276"/>
      <c r="F79" s="459" t="s">
        <v>55</v>
      </c>
      <c r="G79" s="277" t="s">
        <v>184</v>
      </c>
      <c r="H79" s="250">
        <v>2005</v>
      </c>
      <c r="I79" s="470">
        <v>1500000</v>
      </c>
      <c r="J79" s="471">
        <v>1500000</v>
      </c>
      <c r="K79" s="213"/>
      <c r="L79" s="177"/>
    </row>
    <row r="80" spans="1:12" ht="12.75">
      <c r="A80" s="212"/>
      <c r="B80" s="275"/>
      <c r="C80" s="296"/>
      <c r="D80" s="258"/>
      <c r="E80" s="276"/>
      <c r="F80" s="263"/>
      <c r="G80" s="277"/>
      <c r="H80" s="250"/>
      <c r="I80" s="470"/>
      <c r="J80" s="471"/>
      <c r="K80" s="213"/>
      <c r="L80" s="177"/>
    </row>
    <row r="81" spans="1:12" ht="12.75">
      <c r="A81" s="212"/>
      <c r="B81" s="164"/>
      <c r="C81" s="202"/>
      <c r="D81" s="118"/>
      <c r="E81" s="112"/>
      <c r="F81" s="67"/>
      <c r="G81" s="106"/>
      <c r="H81" s="64"/>
      <c r="I81" s="470"/>
      <c r="J81" s="471"/>
      <c r="K81" s="213"/>
      <c r="L81" s="177"/>
    </row>
    <row r="82" spans="1:12" ht="12.75">
      <c r="A82" s="270">
        <v>90</v>
      </c>
      <c r="B82" s="270">
        <v>2579</v>
      </c>
      <c r="C82" s="136" t="s">
        <v>30</v>
      </c>
      <c r="D82" s="137"/>
      <c r="E82" s="136"/>
      <c r="F82" s="43">
        <v>998</v>
      </c>
      <c r="G82" s="102" t="s">
        <v>31</v>
      </c>
      <c r="H82" s="67">
        <v>2005</v>
      </c>
      <c r="I82" s="472">
        <v>70000</v>
      </c>
      <c r="J82" s="473">
        <v>70000</v>
      </c>
      <c r="K82" s="213"/>
      <c r="L82" s="177"/>
    </row>
    <row r="83" spans="1:12" ht="12.75">
      <c r="A83" s="270"/>
      <c r="B83" s="270"/>
      <c r="C83" s="205"/>
      <c r="D83" s="137"/>
      <c r="E83" s="279"/>
      <c r="F83" s="102"/>
      <c r="G83" s="43"/>
      <c r="H83" s="67"/>
      <c r="I83" s="472"/>
      <c r="J83" s="473"/>
      <c r="K83" s="213"/>
      <c r="L83" s="177"/>
    </row>
    <row r="84" spans="1:13" ht="12.75">
      <c r="A84" s="270">
        <v>91</v>
      </c>
      <c r="B84" s="270">
        <v>388</v>
      </c>
      <c r="C84" s="205" t="s">
        <v>32</v>
      </c>
      <c r="D84" s="105"/>
      <c r="E84" s="148"/>
      <c r="F84" s="102">
        <v>998</v>
      </c>
      <c r="G84" s="43" t="s">
        <v>31</v>
      </c>
      <c r="H84" s="67">
        <v>2005</v>
      </c>
      <c r="I84" s="472">
        <f>SUM(J84)</f>
        <v>10000</v>
      </c>
      <c r="J84" s="474">
        <v>10000</v>
      </c>
      <c r="K84" s="181"/>
      <c r="L84" s="110"/>
      <c r="M84" s="160"/>
    </row>
    <row r="85" spans="1:13" ht="12.75">
      <c r="A85" s="270"/>
      <c r="B85" s="270"/>
      <c r="C85" s="205"/>
      <c r="D85" s="105"/>
      <c r="E85" s="148"/>
      <c r="F85" s="102"/>
      <c r="G85" s="43"/>
      <c r="H85" s="67"/>
      <c r="I85" s="472"/>
      <c r="J85" s="474"/>
      <c r="K85" s="181"/>
      <c r="L85" s="110"/>
      <c r="M85" s="160"/>
    </row>
    <row r="86" spans="1:13" ht="12.75">
      <c r="A86" s="270">
        <v>92</v>
      </c>
      <c r="B86" s="270">
        <v>389</v>
      </c>
      <c r="C86" s="205" t="s">
        <v>33</v>
      </c>
      <c r="D86" s="105"/>
      <c r="E86" s="148"/>
      <c r="F86" s="102">
        <v>998</v>
      </c>
      <c r="G86" s="43" t="s">
        <v>31</v>
      </c>
      <c r="H86" s="67">
        <v>2005</v>
      </c>
      <c r="I86" s="472">
        <f>SUM(J86)</f>
        <v>125000</v>
      </c>
      <c r="J86" s="475">
        <v>125000</v>
      </c>
      <c r="K86" s="183"/>
      <c r="L86" s="175"/>
      <c r="M86" s="160"/>
    </row>
    <row r="87" spans="1:13" ht="12.75">
      <c r="A87" s="270"/>
      <c r="B87" s="270"/>
      <c r="C87" s="205"/>
      <c r="D87" s="105"/>
      <c r="E87" s="148"/>
      <c r="F87" s="102"/>
      <c r="G87" s="43"/>
      <c r="H87" s="67"/>
      <c r="I87" s="472"/>
      <c r="J87" s="475"/>
      <c r="K87" s="183"/>
      <c r="L87" s="175"/>
      <c r="M87" s="160"/>
    </row>
    <row r="88" spans="1:13" ht="12.75">
      <c r="A88" s="270">
        <v>94</v>
      </c>
      <c r="B88" s="270">
        <v>391</v>
      </c>
      <c r="C88" s="205" t="s">
        <v>34</v>
      </c>
      <c r="D88" s="105"/>
      <c r="E88" s="148"/>
      <c r="F88" s="102">
        <v>998</v>
      </c>
      <c r="G88" s="43" t="s">
        <v>31</v>
      </c>
      <c r="H88" s="67">
        <v>2005</v>
      </c>
      <c r="I88" s="472">
        <f>SUM(J88)</f>
        <v>10000</v>
      </c>
      <c r="J88" s="475">
        <v>10000</v>
      </c>
      <c r="K88" s="182"/>
      <c r="L88" s="178"/>
      <c r="M88" s="160"/>
    </row>
    <row r="89" spans="1:13" ht="12.75">
      <c r="A89" s="270"/>
      <c r="B89" s="270"/>
      <c r="C89" s="205"/>
      <c r="D89" s="105"/>
      <c r="E89" s="148"/>
      <c r="F89" s="102"/>
      <c r="G89" s="43"/>
      <c r="H89" s="67"/>
      <c r="I89" s="476"/>
      <c r="J89" s="475"/>
      <c r="K89" s="182"/>
      <c r="L89" s="178"/>
      <c r="M89" s="160"/>
    </row>
    <row r="90" spans="1:13" ht="12.75">
      <c r="A90" s="270">
        <v>95</v>
      </c>
      <c r="B90" s="270">
        <v>392</v>
      </c>
      <c r="C90" s="205" t="s">
        <v>46</v>
      </c>
      <c r="D90" s="122"/>
      <c r="E90" s="149"/>
      <c r="F90" s="102">
        <v>998</v>
      </c>
      <c r="G90" s="43" t="s">
        <v>31</v>
      </c>
      <c r="H90" s="67">
        <v>2005</v>
      </c>
      <c r="I90" s="472">
        <f>SUM(J90)</f>
        <v>200000</v>
      </c>
      <c r="J90" s="477">
        <v>200000</v>
      </c>
      <c r="K90" s="66"/>
      <c r="L90" s="66"/>
      <c r="M90" s="2"/>
    </row>
    <row r="91" spans="1:13" ht="12.75">
      <c r="A91" s="270"/>
      <c r="B91" s="270"/>
      <c r="C91" s="205"/>
      <c r="D91" s="122"/>
      <c r="E91" s="149"/>
      <c r="F91" s="102"/>
      <c r="G91" s="43"/>
      <c r="H91" s="67"/>
      <c r="I91" s="477"/>
      <c r="J91" s="477"/>
      <c r="K91" s="66"/>
      <c r="L91" s="66"/>
      <c r="M91" s="2"/>
    </row>
    <row r="92" spans="1:12" ht="12.75">
      <c r="A92" s="270">
        <v>96</v>
      </c>
      <c r="B92" s="270">
        <v>393</v>
      </c>
      <c r="C92" s="205" t="s">
        <v>60</v>
      </c>
      <c r="D92" s="122"/>
      <c r="E92" s="149"/>
      <c r="F92" s="102">
        <v>998</v>
      </c>
      <c r="G92" s="43" t="s">
        <v>31</v>
      </c>
      <c r="H92" s="67">
        <v>2005</v>
      </c>
      <c r="I92" s="472">
        <f>547800</f>
        <v>547800</v>
      </c>
      <c r="J92" s="472">
        <f>547800</f>
        <v>547800</v>
      </c>
      <c r="K92" s="66"/>
      <c r="L92" s="66"/>
    </row>
    <row r="93" spans="1:12" ht="12.75">
      <c r="A93" s="270"/>
      <c r="B93" s="270"/>
      <c r="C93" s="137"/>
      <c r="D93" s="122"/>
      <c r="E93" s="149"/>
      <c r="F93" s="102"/>
      <c r="G93" s="43"/>
      <c r="H93" s="67"/>
      <c r="I93" s="477"/>
      <c r="J93" s="477"/>
      <c r="K93" s="66"/>
      <c r="L93" s="66"/>
    </row>
    <row r="94" spans="1:12" ht="13.5" thickBot="1">
      <c r="A94" s="271">
        <v>97</v>
      </c>
      <c r="B94" s="271">
        <v>394</v>
      </c>
      <c r="C94" s="235" t="s">
        <v>92</v>
      </c>
      <c r="D94" s="141"/>
      <c r="E94" s="141"/>
      <c r="F94" s="43">
        <v>998</v>
      </c>
      <c r="G94" s="102" t="s">
        <v>31</v>
      </c>
      <c r="H94" s="67">
        <v>2005</v>
      </c>
      <c r="I94" s="472">
        <v>314979</v>
      </c>
      <c r="J94" s="478">
        <f>I94</f>
        <v>314979</v>
      </c>
      <c r="K94" s="103"/>
      <c r="L94" s="103"/>
    </row>
    <row r="95" spans="1:12" ht="13.5" thickBot="1">
      <c r="A95" s="420"/>
      <c r="B95" s="420"/>
      <c r="C95" s="420"/>
      <c r="D95" s="420"/>
      <c r="E95" s="420"/>
      <c r="F95" s="420"/>
      <c r="G95" s="420"/>
      <c r="H95" s="420"/>
      <c r="I95" s="479">
        <f>SUM(I82:I94)+I17</f>
        <v>7655600</v>
      </c>
      <c r="J95" s="479">
        <f>SUM(J82:J94)+J17</f>
        <v>7655600</v>
      </c>
      <c r="K95" s="444"/>
      <c r="L95" s="444"/>
    </row>
    <row r="98" spans="9:10" ht="12.75">
      <c r="I98" s="33"/>
      <c r="J98" s="33"/>
    </row>
  </sheetData>
  <mergeCells count="10">
    <mergeCell ref="A6:C6"/>
    <mergeCell ref="D10:D14"/>
    <mergeCell ref="E10:E14"/>
    <mergeCell ref="F10:G10"/>
    <mergeCell ref="A10:A14"/>
    <mergeCell ref="D61:D65"/>
    <mergeCell ref="E61:E65"/>
    <mergeCell ref="F61:G61"/>
    <mergeCell ref="A57:C57"/>
    <mergeCell ref="A61:A65"/>
  </mergeCells>
  <printOptions/>
  <pageMargins left="1.1811023622047245" right="0.3937007874015748" top="0.984251968503937" bottom="1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46"/>
  <sheetViews>
    <sheetView workbookViewId="0" topLeftCell="E26">
      <selection activeCell="K43" sqref="K43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4" width="0.13671875" style="0" hidden="1" customWidth="1"/>
    <col min="5" max="6" width="2.7109375" style="0" customWidth="1"/>
    <col min="7" max="7" width="7.57421875" style="0" customWidth="1"/>
    <col min="8" max="8" width="17.28125" style="0" customWidth="1"/>
    <col min="9" max="11" width="13.7109375" style="0" customWidth="1"/>
    <col min="12" max="12" width="11.7109375" style="0" customWidth="1"/>
    <col min="13" max="13" width="12.140625" style="0" customWidth="1"/>
  </cols>
  <sheetData>
    <row r="3" spans="1:11" ht="18">
      <c r="A3" s="4" t="s">
        <v>141</v>
      </c>
      <c r="B3" s="4"/>
      <c r="C3" s="3"/>
      <c r="D3" s="3"/>
      <c r="E3" s="3"/>
      <c r="F3" s="3"/>
      <c r="G3" s="4" t="s">
        <v>0</v>
      </c>
      <c r="J3" s="3"/>
      <c r="K3" s="3"/>
    </row>
    <row r="4" ht="16.5">
      <c r="A4" s="5"/>
    </row>
    <row r="5" spans="2:13" ht="12.75">
      <c r="B5" s="6"/>
      <c r="C5" s="6"/>
      <c r="D5" s="6"/>
      <c r="E5" s="6"/>
      <c r="F5" s="6"/>
      <c r="M5" s="6"/>
    </row>
    <row r="6" spans="1:14" ht="13.5">
      <c r="A6" s="543" t="s">
        <v>39</v>
      </c>
      <c r="B6" s="545"/>
      <c r="C6" s="545"/>
      <c r="D6" s="545"/>
      <c r="E6" s="9"/>
      <c r="F6" s="9"/>
      <c r="G6" s="394" t="s">
        <v>76</v>
      </c>
      <c r="H6" s="394"/>
      <c r="I6" s="394"/>
      <c r="J6" s="394"/>
      <c r="K6" s="395"/>
      <c r="L6" s="395"/>
      <c r="M6" s="396"/>
      <c r="N6" s="397"/>
    </row>
    <row r="7" spans="1:13" ht="12.75">
      <c r="A7" s="8"/>
      <c r="B7" s="35"/>
      <c r="C7" s="35"/>
      <c r="D7" s="35"/>
      <c r="E7" s="9"/>
      <c r="F7" s="9"/>
      <c r="G7" s="9"/>
      <c r="H7" s="9"/>
      <c r="I7" s="9"/>
      <c r="J7" s="9"/>
      <c r="K7" s="56"/>
      <c r="L7" s="56"/>
      <c r="M7" s="6"/>
    </row>
    <row r="8" spans="1:13" ht="12.75">
      <c r="A8" s="8"/>
      <c r="B8" s="10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</row>
    <row r="9" spans="1:13" ht="13.5" thickBot="1">
      <c r="A9" s="12" t="s">
        <v>1</v>
      </c>
      <c r="B9" s="13"/>
      <c r="C9" s="14"/>
      <c r="D9" s="14"/>
      <c r="E9" s="14"/>
      <c r="F9" s="14"/>
      <c r="G9" s="14"/>
      <c r="H9" s="14"/>
      <c r="I9" s="14"/>
      <c r="J9" s="14"/>
      <c r="K9" s="15"/>
      <c r="L9" s="15"/>
      <c r="M9" s="17"/>
    </row>
    <row r="10" spans="1:13" ht="12.75">
      <c r="A10" s="532" t="s">
        <v>59</v>
      </c>
      <c r="B10" s="400"/>
      <c r="C10" s="401"/>
      <c r="D10" s="401"/>
      <c r="E10" s="535" t="s">
        <v>2</v>
      </c>
      <c r="F10" s="538" t="s">
        <v>3</v>
      </c>
      <c r="G10" s="541" t="s">
        <v>4</v>
      </c>
      <c r="H10" s="542"/>
      <c r="I10" s="392" t="s">
        <v>5</v>
      </c>
      <c r="J10" s="393"/>
      <c r="K10" s="402" t="s">
        <v>6</v>
      </c>
      <c r="L10" s="403" t="s">
        <v>7</v>
      </c>
      <c r="M10" s="392" t="s">
        <v>8</v>
      </c>
    </row>
    <row r="11" spans="1:13" ht="13.5" thickBot="1">
      <c r="A11" s="533"/>
      <c r="B11" s="404"/>
      <c r="C11" s="405"/>
      <c r="D11" s="405"/>
      <c r="E11" s="536"/>
      <c r="F11" s="539"/>
      <c r="G11" s="406"/>
      <c r="H11" s="407"/>
      <c r="I11" s="408" t="s">
        <v>9</v>
      </c>
      <c r="J11" s="409" t="s">
        <v>10</v>
      </c>
      <c r="K11" s="410">
        <v>2005</v>
      </c>
      <c r="L11" s="411" t="s">
        <v>71</v>
      </c>
      <c r="M11" s="412" t="s">
        <v>11</v>
      </c>
    </row>
    <row r="12" spans="1:13" ht="12.75">
      <c r="A12" s="533"/>
      <c r="B12" s="404" t="s">
        <v>25</v>
      </c>
      <c r="C12" s="410" t="s">
        <v>12</v>
      </c>
      <c r="D12" s="410" t="s">
        <v>12</v>
      </c>
      <c r="E12" s="536"/>
      <c r="F12" s="539"/>
      <c r="G12" s="392" t="s">
        <v>13</v>
      </c>
      <c r="H12" s="401"/>
      <c r="I12" s="408" t="s">
        <v>14</v>
      </c>
      <c r="J12" s="409" t="s">
        <v>15</v>
      </c>
      <c r="K12" s="410" t="s">
        <v>16</v>
      </c>
      <c r="L12" s="392" t="s">
        <v>16</v>
      </c>
      <c r="M12" s="408" t="s">
        <v>17</v>
      </c>
    </row>
    <row r="13" spans="1:13" ht="12.75">
      <c r="A13" s="533"/>
      <c r="B13" s="404"/>
      <c r="C13" s="413"/>
      <c r="D13" s="413"/>
      <c r="E13" s="536"/>
      <c r="F13" s="539"/>
      <c r="G13" s="410" t="s">
        <v>18</v>
      </c>
      <c r="H13" s="410" t="s">
        <v>19</v>
      </c>
      <c r="I13" s="408" t="s">
        <v>20</v>
      </c>
      <c r="J13" s="409" t="s">
        <v>21</v>
      </c>
      <c r="K13" s="410" t="s">
        <v>22</v>
      </c>
      <c r="L13" s="408" t="s">
        <v>23</v>
      </c>
      <c r="M13" s="414" t="s">
        <v>24</v>
      </c>
    </row>
    <row r="14" spans="1:13" ht="13.5" thickBot="1">
      <c r="A14" s="534"/>
      <c r="B14" s="415"/>
      <c r="C14" s="416"/>
      <c r="D14" s="416"/>
      <c r="E14" s="537"/>
      <c r="F14" s="540"/>
      <c r="G14" s="417"/>
      <c r="H14" s="417"/>
      <c r="I14" s="418" t="s">
        <v>26</v>
      </c>
      <c r="J14" s="419"/>
      <c r="K14" s="418" t="s">
        <v>27</v>
      </c>
      <c r="L14" s="418">
        <v>2004</v>
      </c>
      <c r="M14" s="418">
        <v>2006</v>
      </c>
    </row>
    <row r="15" spans="1:13" ht="13.5" thickBot="1">
      <c r="A15" s="21"/>
      <c r="B15" s="22"/>
      <c r="C15" s="21"/>
      <c r="D15" s="21"/>
      <c r="E15" s="198" t="s">
        <v>0</v>
      </c>
      <c r="F15" s="21"/>
      <c r="G15" s="21"/>
      <c r="H15" s="21"/>
      <c r="I15" s="21"/>
      <c r="J15" s="25"/>
      <c r="K15" s="25"/>
      <c r="L15" s="25"/>
      <c r="M15" s="199"/>
    </row>
    <row r="16" spans="1:13" ht="12.75">
      <c r="A16" s="104"/>
      <c r="B16" s="200"/>
      <c r="C16" s="104"/>
      <c r="D16" s="99"/>
      <c r="E16" s="197"/>
      <c r="F16" s="104"/>
      <c r="G16" s="99"/>
      <c r="H16" s="104"/>
      <c r="I16" s="99"/>
      <c r="J16" s="107"/>
      <c r="K16" s="100"/>
      <c r="L16" s="107"/>
      <c r="M16" s="176"/>
    </row>
    <row r="17" spans="1:13" ht="22.5" customHeight="1">
      <c r="A17" s="93">
        <v>51</v>
      </c>
      <c r="B17" s="94"/>
      <c r="C17" s="231" t="s">
        <v>77</v>
      </c>
      <c r="D17" s="92"/>
      <c r="E17" s="92"/>
      <c r="F17" s="91"/>
      <c r="G17" s="94" t="s">
        <v>0</v>
      </c>
      <c r="H17" s="93" t="s">
        <v>0</v>
      </c>
      <c r="I17" s="94"/>
      <c r="J17" s="167">
        <f>+SUM(J19:J34)</f>
        <v>4508051</v>
      </c>
      <c r="K17" s="165">
        <f>+SUM(K19:K34)</f>
        <v>4508051</v>
      </c>
      <c r="L17" s="181"/>
      <c r="M17" s="110" t="s">
        <v>0</v>
      </c>
    </row>
    <row r="18" spans="1:13" ht="12.75">
      <c r="A18" s="102"/>
      <c r="B18" s="43" t="s">
        <v>0</v>
      </c>
      <c r="C18" s="122"/>
      <c r="D18" s="116"/>
      <c r="E18" s="120"/>
      <c r="F18" s="122"/>
      <c r="G18" s="43"/>
      <c r="H18" s="102"/>
      <c r="I18" s="102"/>
      <c r="J18" s="221"/>
      <c r="K18" s="31"/>
      <c r="L18" s="174"/>
      <c r="M18" s="86" t="s">
        <v>0</v>
      </c>
    </row>
    <row r="19" spans="1:13" ht="12.75">
      <c r="A19" s="323"/>
      <c r="B19" s="310">
        <v>5822</v>
      </c>
      <c r="C19" s="308" t="s">
        <v>126</v>
      </c>
      <c r="D19" s="324"/>
      <c r="E19" s="325"/>
      <c r="F19" s="308"/>
      <c r="G19" s="326" t="s">
        <v>55</v>
      </c>
      <c r="H19" s="306" t="s">
        <v>52</v>
      </c>
      <c r="I19" s="306">
        <v>2005</v>
      </c>
      <c r="J19" s="327">
        <f>3674+11336</f>
        <v>15010</v>
      </c>
      <c r="K19" s="328">
        <f>J19</f>
        <v>15010</v>
      </c>
      <c r="L19" s="109"/>
      <c r="M19" s="86"/>
    </row>
    <row r="20" spans="1:13" ht="12.75">
      <c r="A20" s="323"/>
      <c r="B20" s="312">
        <v>4823</v>
      </c>
      <c r="C20" s="329" t="s">
        <v>127</v>
      </c>
      <c r="D20" s="330"/>
      <c r="E20" s="325"/>
      <c r="F20" s="308"/>
      <c r="G20" s="326" t="s">
        <v>55</v>
      </c>
      <c r="H20" s="306" t="s">
        <v>54</v>
      </c>
      <c r="I20" s="306">
        <v>2005</v>
      </c>
      <c r="J20" s="327">
        <f aca="true" t="shared" si="0" ref="J20:J30">SUM(K20)</f>
        <v>5679</v>
      </c>
      <c r="K20" s="328">
        <v>5679</v>
      </c>
      <c r="L20" s="109"/>
      <c r="M20" s="86"/>
    </row>
    <row r="21" spans="1:13" ht="12.75">
      <c r="A21" s="323"/>
      <c r="B21" s="312">
        <v>933</v>
      </c>
      <c r="C21" s="308" t="s">
        <v>128</v>
      </c>
      <c r="D21" s="324"/>
      <c r="E21" s="325"/>
      <c r="F21" s="308"/>
      <c r="G21" s="326" t="s">
        <v>55</v>
      </c>
      <c r="H21" s="306" t="s">
        <v>53</v>
      </c>
      <c r="I21" s="306">
        <v>2005</v>
      </c>
      <c r="J21" s="327">
        <f>13600+12109+6973+4000000</f>
        <v>4032682</v>
      </c>
      <c r="K21" s="331">
        <f>J21</f>
        <v>4032682</v>
      </c>
      <c r="L21" s="174"/>
      <c r="M21" s="86"/>
    </row>
    <row r="22" spans="1:13" ht="12.75">
      <c r="A22" s="323"/>
      <c r="B22" s="310">
        <v>4825</v>
      </c>
      <c r="C22" s="308" t="s">
        <v>129</v>
      </c>
      <c r="D22" s="324" t="s">
        <v>41</v>
      </c>
      <c r="E22" s="325"/>
      <c r="F22" s="308"/>
      <c r="G22" s="332" t="s">
        <v>55</v>
      </c>
      <c r="H22" s="306" t="s">
        <v>36</v>
      </c>
      <c r="I22" s="306">
        <v>2005</v>
      </c>
      <c r="J22" s="327">
        <f>8907+6674</f>
        <v>15581</v>
      </c>
      <c r="K22" s="331">
        <f>8907+6674</f>
        <v>15581</v>
      </c>
      <c r="L22" s="109"/>
      <c r="M22" s="86"/>
    </row>
    <row r="23" spans="1:13" ht="12.75">
      <c r="A23" s="323"/>
      <c r="B23" s="310">
        <v>934</v>
      </c>
      <c r="C23" s="308" t="s">
        <v>130</v>
      </c>
      <c r="D23" s="324" t="s">
        <v>40</v>
      </c>
      <c r="E23" s="325"/>
      <c r="F23" s="308"/>
      <c r="G23" s="332" t="s">
        <v>55</v>
      </c>
      <c r="H23" s="306" t="s">
        <v>131</v>
      </c>
      <c r="I23" s="306">
        <v>2005</v>
      </c>
      <c r="J23" s="327">
        <f t="shared" si="0"/>
        <v>5150</v>
      </c>
      <c r="K23" s="328">
        <v>5150</v>
      </c>
      <c r="L23" s="174"/>
      <c r="M23" s="86"/>
    </row>
    <row r="24" spans="1:13" ht="12.75">
      <c r="A24" s="333"/>
      <c r="B24" s="310">
        <v>935</v>
      </c>
      <c r="C24" s="308" t="s">
        <v>132</v>
      </c>
      <c r="D24" s="324"/>
      <c r="E24" s="325"/>
      <c r="F24" s="308"/>
      <c r="G24" s="332" t="s">
        <v>55</v>
      </c>
      <c r="H24" s="306" t="s">
        <v>133</v>
      </c>
      <c r="I24" s="306">
        <v>2005</v>
      </c>
      <c r="J24" s="327">
        <f t="shared" si="0"/>
        <v>3182</v>
      </c>
      <c r="K24" s="328">
        <v>3182</v>
      </c>
      <c r="L24" s="109"/>
      <c r="M24" s="118"/>
    </row>
    <row r="25" spans="1:13" ht="12.75">
      <c r="A25" s="333"/>
      <c r="B25" s="310">
        <v>6504</v>
      </c>
      <c r="C25" s="308" t="s">
        <v>158</v>
      </c>
      <c r="D25" s="324"/>
      <c r="E25" s="325"/>
      <c r="F25" s="308"/>
      <c r="G25" s="326" t="s">
        <v>55</v>
      </c>
      <c r="H25" s="306" t="s">
        <v>53</v>
      </c>
      <c r="I25" s="306">
        <v>2005</v>
      </c>
      <c r="J25" s="327">
        <v>6247</v>
      </c>
      <c r="K25" s="328">
        <v>6247</v>
      </c>
      <c r="L25" s="109"/>
      <c r="M25" s="118"/>
    </row>
    <row r="26" spans="1:13" ht="12.75">
      <c r="A26" s="333"/>
      <c r="B26" s="310">
        <v>5304</v>
      </c>
      <c r="C26" s="308" t="s">
        <v>140</v>
      </c>
      <c r="D26" s="324"/>
      <c r="E26" s="325"/>
      <c r="F26" s="308"/>
      <c r="G26" s="332" t="s">
        <v>55</v>
      </c>
      <c r="H26" s="306" t="s">
        <v>134</v>
      </c>
      <c r="I26" s="306">
        <v>2005</v>
      </c>
      <c r="J26" s="327">
        <f>2806+2353</f>
        <v>5159</v>
      </c>
      <c r="K26" s="328">
        <f>2806+2353</f>
        <v>5159</v>
      </c>
      <c r="L26" s="109"/>
      <c r="M26" s="118"/>
    </row>
    <row r="27" spans="1:13" ht="12.75">
      <c r="A27" s="333"/>
      <c r="B27" s="310">
        <v>6506</v>
      </c>
      <c r="C27" s="308" t="s">
        <v>155</v>
      </c>
      <c r="D27" s="324"/>
      <c r="E27" s="325"/>
      <c r="F27" s="308"/>
      <c r="G27" s="326" t="s">
        <v>157</v>
      </c>
      <c r="H27" s="306" t="s">
        <v>156</v>
      </c>
      <c r="I27" s="306">
        <v>2005</v>
      </c>
      <c r="J27" s="327">
        <v>210000</v>
      </c>
      <c r="K27" s="327">
        <v>210000</v>
      </c>
      <c r="L27" s="109"/>
      <c r="M27" s="118"/>
    </row>
    <row r="28" spans="1:13" ht="12.75">
      <c r="A28" s="333"/>
      <c r="B28" s="310">
        <v>936</v>
      </c>
      <c r="C28" s="308" t="s">
        <v>128</v>
      </c>
      <c r="D28" s="324"/>
      <c r="E28" s="325"/>
      <c r="F28" s="308"/>
      <c r="G28" s="332" t="s">
        <v>135</v>
      </c>
      <c r="H28" s="306" t="s">
        <v>108</v>
      </c>
      <c r="I28" s="306">
        <v>2005</v>
      </c>
      <c r="J28" s="327">
        <f t="shared" si="0"/>
        <v>13365</v>
      </c>
      <c r="K28" s="328">
        <v>13365</v>
      </c>
      <c r="L28" s="109"/>
      <c r="M28" s="118"/>
    </row>
    <row r="29" spans="1:13" ht="12.75">
      <c r="A29" s="333"/>
      <c r="B29" s="310">
        <v>937</v>
      </c>
      <c r="C29" s="308" t="s">
        <v>136</v>
      </c>
      <c r="D29" s="324"/>
      <c r="E29" s="325"/>
      <c r="F29" s="308"/>
      <c r="G29" s="332" t="s">
        <v>56</v>
      </c>
      <c r="H29" s="306" t="s">
        <v>42</v>
      </c>
      <c r="I29" s="306">
        <v>2005</v>
      </c>
      <c r="J29" s="327">
        <v>69272</v>
      </c>
      <c r="K29" s="328">
        <f>J29</f>
        <v>69272</v>
      </c>
      <c r="L29" s="109"/>
      <c r="M29" s="118"/>
    </row>
    <row r="30" spans="1:13" ht="12.75">
      <c r="A30" s="333"/>
      <c r="B30" s="310">
        <v>938</v>
      </c>
      <c r="C30" s="308" t="s">
        <v>128</v>
      </c>
      <c r="D30" s="324"/>
      <c r="E30" s="325"/>
      <c r="F30" s="308"/>
      <c r="G30" s="332" t="s">
        <v>57</v>
      </c>
      <c r="H30" s="306" t="s">
        <v>44</v>
      </c>
      <c r="I30" s="306">
        <v>2005</v>
      </c>
      <c r="J30" s="327">
        <f t="shared" si="0"/>
        <v>10933</v>
      </c>
      <c r="K30" s="328">
        <v>10933</v>
      </c>
      <c r="L30" s="74"/>
      <c r="M30" s="118"/>
    </row>
    <row r="31" spans="1:13" ht="12.75">
      <c r="A31" s="333"/>
      <c r="B31" s="310">
        <v>942</v>
      </c>
      <c r="C31" s="308" t="s">
        <v>137</v>
      </c>
      <c r="D31" s="324"/>
      <c r="E31" s="325"/>
      <c r="F31" s="308"/>
      <c r="G31" s="310">
        <v>133</v>
      </c>
      <c r="H31" s="306" t="s">
        <v>138</v>
      </c>
      <c r="I31" s="306">
        <v>2005</v>
      </c>
      <c r="J31" s="327">
        <v>67945</v>
      </c>
      <c r="K31" s="328">
        <v>67945</v>
      </c>
      <c r="L31" s="174"/>
      <c r="M31" s="86"/>
    </row>
    <row r="32" spans="1:13" ht="12.75">
      <c r="A32" s="333"/>
      <c r="B32" s="310">
        <v>945</v>
      </c>
      <c r="C32" s="308" t="s">
        <v>128</v>
      </c>
      <c r="D32" s="324"/>
      <c r="E32" s="325"/>
      <c r="F32" s="308"/>
      <c r="G32" s="310">
        <v>175</v>
      </c>
      <c r="H32" s="306" t="s">
        <v>119</v>
      </c>
      <c r="I32" s="306">
        <v>2005</v>
      </c>
      <c r="J32" s="327">
        <f>SUM(K32)</f>
        <v>6822</v>
      </c>
      <c r="K32" s="334">
        <v>6822</v>
      </c>
      <c r="L32" s="174"/>
      <c r="M32" s="86"/>
    </row>
    <row r="33" spans="1:13" ht="12.75">
      <c r="A33" s="333"/>
      <c r="B33" s="310">
        <v>946</v>
      </c>
      <c r="C33" s="308" t="s">
        <v>128</v>
      </c>
      <c r="D33" s="324"/>
      <c r="E33" s="325"/>
      <c r="F33" s="308"/>
      <c r="G33" s="310">
        <v>998</v>
      </c>
      <c r="H33" s="306" t="s">
        <v>31</v>
      </c>
      <c r="I33" s="306">
        <v>2005</v>
      </c>
      <c r="J33" s="327">
        <f>SUM(K33)</f>
        <v>13953</v>
      </c>
      <c r="K33" s="334">
        <v>13953</v>
      </c>
      <c r="L33" s="174"/>
      <c r="M33" s="86"/>
    </row>
    <row r="34" spans="1:13" ht="12.75">
      <c r="A34" s="333"/>
      <c r="B34" s="310">
        <v>947</v>
      </c>
      <c r="C34" s="308" t="s">
        <v>139</v>
      </c>
      <c r="D34" s="324"/>
      <c r="E34" s="325"/>
      <c r="F34" s="308"/>
      <c r="G34" s="310">
        <v>182</v>
      </c>
      <c r="H34" s="306" t="s">
        <v>29</v>
      </c>
      <c r="I34" s="306">
        <v>2005</v>
      </c>
      <c r="J34" s="327">
        <f>SUM(K34)</f>
        <v>27071</v>
      </c>
      <c r="K34" s="334">
        <v>27071</v>
      </c>
      <c r="L34" s="174"/>
      <c r="M34" s="86"/>
    </row>
    <row r="35" spans="1:13" ht="12.75">
      <c r="A35" s="65"/>
      <c r="B35" s="278"/>
      <c r="C35" s="258"/>
      <c r="D35" s="276"/>
      <c r="E35" s="276"/>
      <c r="F35" s="258"/>
      <c r="G35" s="277"/>
      <c r="H35" s="263"/>
      <c r="I35" s="263"/>
      <c r="J35" s="286"/>
      <c r="K35" s="287"/>
      <c r="L35" s="174"/>
      <c r="M35" s="86"/>
    </row>
    <row r="36" spans="1:13" ht="12.75">
      <c r="A36" s="270">
        <v>90</v>
      </c>
      <c r="B36" s="270">
        <v>2579</v>
      </c>
      <c r="C36" s="238" t="s">
        <v>30</v>
      </c>
      <c r="D36" s="288"/>
      <c r="E36" s="238"/>
      <c r="F36" s="258"/>
      <c r="G36" s="239">
        <v>998</v>
      </c>
      <c r="H36" s="250" t="s">
        <v>31</v>
      </c>
      <c r="I36" s="263">
        <v>2005</v>
      </c>
      <c r="J36" s="289">
        <v>800000</v>
      </c>
      <c r="K36" s="280">
        <v>800000</v>
      </c>
      <c r="L36" s="174"/>
      <c r="M36" s="86"/>
    </row>
    <row r="37" spans="1:13" ht="12.75">
      <c r="A37" s="270">
        <v>91</v>
      </c>
      <c r="B37" s="270">
        <v>388</v>
      </c>
      <c r="C37" s="290" t="s">
        <v>32</v>
      </c>
      <c r="D37" s="291"/>
      <c r="E37" s="240"/>
      <c r="F37" s="258"/>
      <c r="G37" s="267">
        <v>998</v>
      </c>
      <c r="H37" s="239" t="s">
        <v>31</v>
      </c>
      <c r="I37" s="263">
        <v>2005</v>
      </c>
      <c r="J37" s="289">
        <f>SUM(K37)</f>
        <v>10000</v>
      </c>
      <c r="K37" s="280">
        <v>10000</v>
      </c>
      <c r="L37" s="174"/>
      <c r="M37" s="86"/>
    </row>
    <row r="38" spans="1:13" ht="12.75">
      <c r="A38" s="270">
        <v>92</v>
      </c>
      <c r="B38" s="270">
        <v>389</v>
      </c>
      <c r="C38" s="290" t="s">
        <v>33</v>
      </c>
      <c r="D38" s="291"/>
      <c r="E38" s="240"/>
      <c r="F38" s="258"/>
      <c r="G38" s="267">
        <v>998</v>
      </c>
      <c r="H38" s="239" t="s">
        <v>31</v>
      </c>
      <c r="I38" s="263">
        <v>2005</v>
      </c>
      <c r="J38" s="289">
        <f>SUM(K38)</f>
        <v>95000</v>
      </c>
      <c r="K38" s="280">
        <v>95000</v>
      </c>
      <c r="L38" s="174"/>
      <c r="M38" s="86"/>
    </row>
    <row r="39" spans="1:13" ht="12.75">
      <c r="A39" s="270">
        <v>94</v>
      </c>
      <c r="B39" s="270">
        <v>391</v>
      </c>
      <c r="C39" s="290" t="s">
        <v>34</v>
      </c>
      <c r="D39" s="291"/>
      <c r="E39" s="240"/>
      <c r="F39" s="258"/>
      <c r="G39" s="267">
        <v>998</v>
      </c>
      <c r="H39" s="239" t="s">
        <v>31</v>
      </c>
      <c r="I39" s="263">
        <v>2005</v>
      </c>
      <c r="J39" s="289">
        <f>SUM(K39)</f>
        <v>10000</v>
      </c>
      <c r="K39" s="280">
        <v>10000</v>
      </c>
      <c r="L39" s="108"/>
      <c r="M39" s="108"/>
    </row>
    <row r="40" spans="1:13" ht="12.75">
      <c r="A40" s="270">
        <v>95</v>
      </c>
      <c r="B40" s="270">
        <v>392</v>
      </c>
      <c r="C40" s="290" t="s">
        <v>46</v>
      </c>
      <c r="D40" s="262"/>
      <c r="E40" s="261"/>
      <c r="F40" s="258"/>
      <c r="G40" s="267">
        <v>998</v>
      </c>
      <c r="H40" s="239" t="s">
        <v>31</v>
      </c>
      <c r="I40" s="263">
        <v>2005</v>
      </c>
      <c r="J40" s="289">
        <f>SUM(K40)</f>
        <v>130000</v>
      </c>
      <c r="K40" s="280">
        <v>130000</v>
      </c>
      <c r="L40" s="201"/>
      <c r="M40" s="66"/>
    </row>
    <row r="41" spans="1:13" ht="12.75">
      <c r="A41" s="270">
        <v>96</v>
      </c>
      <c r="B41" s="270">
        <v>393</v>
      </c>
      <c r="C41" s="290" t="s">
        <v>182</v>
      </c>
      <c r="D41" s="295"/>
      <c r="E41" s="295"/>
      <c r="F41" s="258"/>
      <c r="G41" s="250">
        <v>998</v>
      </c>
      <c r="H41" s="250" t="s">
        <v>31</v>
      </c>
      <c r="I41" s="263">
        <v>2005</v>
      </c>
      <c r="J41" s="289">
        <f>2440+360000</f>
        <v>362440</v>
      </c>
      <c r="K41" s="289">
        <f>2440+360000</f>
        <v>362440</v>
      </c>
      <c r="L41" s="357"/>
      <c r="M41" s="66"/>
    </row>
    <row r="42" spans="1:13" ht="13.5" thickBot="1">
      <c r="A42" s="270">
        <v>97</v>
      </c>
      <c r="B42" s="359">
        <v>394</v>
      </c>
      <c r="C42" s="290" t="s">
        <v>159</v>
      </c>
      <c r="D42" s="295"/>
      <c r="E42" s="295"/>
      <c r="F42" s="258"/>
      <c r="G42" s="360">
        <v>998</v>
      </c>
      <c r="H42" s="360" t="s">
        <v>31</v>
      </c>
      <c r="I42" s="361">
        <v>2005</v>
      </c>
      <c r="J42" s="289">
        <v>500009</v>
      </c>
      <c r="K42" s="358">
        <v>500009</v>
      </c>
      <c r="L42" s="357"/>
      <c r="M42" s="66"/>
    </row>
    <row r="43" spans="1:13" ht="13.5" thickBot="1">
      <c r="A43" s="440"/>
      <c r="B43" s="446"/>
      <c r="C43" s="447" t="s">
        <v>15</v>
      </c>
      <c r="D43" s="441"/>
      <c r="E43" s="448"/>
      <c r="F43" s="449"/>
      <c r="G43" s="438"/>
      <c r="H43" s="433"/>
      <c r="I43" s="435"/>
      <c r="J43" s="450">
        <f>SUM(J36:J42)+J17</f>
        <v>6415500</v>
      </c>
      <c r="K43" s="450">
        <f>SUM(K36:K42)+K17</f>
        <v>6415500</v>
      </c>
      <c r="L43" s="444"/>
      <c r="M43" s="444"/>
    </row>
    <row r="44" spans="8:12" ht="12.75">
      <c r="H44" s="2"/>
      <c r="I44" s="2"/>
      <c r="J44" s="2"/>
      <c r="K44" s="2"/>
      <c r="L44" s="2" t="s">
        <v>0</v>
      </c>
    </row>
    <row r="45" spans="8:12" ht="12.75">
      <c r="H45" s="2"/>
      <c r="I45" s="2"/>
      <c r="J45" s="2"/>
      <c r="K45" s="285"/>
      <c r="L45" s="2"/>
    </row>
    <row r="46" spans="8:12" ht="12.75">
      <c r="H46" s="2"/>
      <c r="I46" s="2"/>
      <c r="J46" s="2"/>
      <c r="K46" s="2"/>
      <c r="L46" s="2"/>
    </row>
  </sheetData>
  <mergeCells count="5">
    <mergeCell ref="A6:D6"/>
    <mergeCell ref="E10:E14"/>
    <mergeCell ref="F10:F14"/>
    <mergeCell ref="G10:H10"/>
    <mergeCell ref="A10:A14"/>
  </mergeCells>
  <printOptions/>
  <pageMargins left="1.1811023622047245" right="0.3937007874015748" top="0.984251968503937" bottom="1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47"/>
  <sheetViews>
    <sheetView workbookViewId="0" topLeftCell="H5">
      <selection activeCell="O26" sqref="O26"/>
    </sheetView>
  </sheetViews>
  <sheetFormatPr defaultColWidth="11.421875" defaultRowHeight="12.75"/>
  <cols>
    <col min="1" max="1" width="5.57421875" style="0" customWidth="1"/>
    <col min="3" max="3" width="40.7109375" style="0" customWidth="1"/>
    <col min="4" max="4" width="0" style="0" hidden="1" customWidth="1"/>
    <col min="5" max="6" width="2.7109375" style="0" customWidth="1"/>
    <col min="7" max="7" width="9.8515625" style="0" customWidth="1"/>
    <col min="8" max="13" width="13.7109375" style="0" customWidth="1"/>
  </cols>
  <sheetData>
    <row r="3" spans="1:11" ht="18">
      <c r="A3" s="4" t="s">
        <v>141</v>
      </c>
      <c r="B3" s="4"/>
      <c r="C3" s="3"/>
      <c r="D3" s="3"/>
      <c r="E3" s="3"/>
      <c r="F3" s="3"/>
      <c r="G3" s="4" t="s">
        <v>0</v>
      </c>
      <c r="J3" s="3"/>
      <c r="K3" s="3"/>
    </row>
    <row r="4" spans="1:10" ht="16.5">
      <c r="A4" s="5"/>
      <c r="G4" s="2"/>
      <c r="H4" s="2"/>
      <c r="I4" s="2"/>
      <c r="J4" s="2"/>
    </row>
    <row r="6" spans="1:13" ht="15">
      <c r="A6" s="8" t="s">
        <v>146</v>
      </c>
      <c r="B6" s="6"/>
      <c r="C6" s="6"/>
      <c r="D6" s="6"/>
      <c r="E6" s="6"/>
      <c r="F6" s="6"/>
      <c r="G6" s="230" t="s">
        <v>147</v>
      </c>
      <c r="H6" s="9"/>
      <c r="I6" s="9"/>
      <c r="J6" s="9"/>
      <c r="K6" s="56"/>
      <c r="L6" s="56"/>
      <c r="M6" s="6"/>
    </row>
    <row r="7" spans="1:13" ht="12.75">
      <c r="A7" s="8"/>
      <c r="B7" s="6"/>
      <c r="C7" s="9" t="s">
        <v>0</v>
      </c>
      <c r="D7" s="9" t="s">
        <v>0</v>
      </c>
      <c r="E7" s="9"/>
      <c r="F7" s="9"/>
      <c r="G7" s="9"/>
      <c r="H7" s="9"/>
      <c r="I7" s="9"/>
      <c r="J7" s="9"/>
      <c r="K7" s="56"/>
      <c r="L7" s="56"/>
      <c r="M7" s="6"/>
    </row>
    <row r="8" spans="1:13" ht="12.75">
      <c r="A8" s="12" t="s">
        <v>148</v>
      </c>
      <c r="B8" s="10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</row>
    <row r="9" spans="1:13" ht="13.5" thickBot="1">
      <c r="A9" s="14"/>
      <c r="B9" s="13"/>
      <c r="C9" s="14"/>
      <c r="D9" s="14"/>
      <c r="E9" s="14"/>
      <c r="F9" s="14"/>
      <c r="G9" s="14"/>
      <c r="H9" s="14"/>
      <c r="I9" s="14"/>
      <c r="J9" s="14"/>
      <c r="K9" s="15"/>
      <c r="L9" s="15"/>
      <c r="M9" s="17"/>
    </row>
    <row r="10" spans="1:13" ht="12.75">
      <c r="A10" s="532" t="s">
        <v>59</v>
      </c>
      <c r="B10" s="400"/>
      <c r="C10" s="401"/>
      <c r="D10" s="401"/>
      <c r="E10" s="535" t="s">
        <v>149</v>
      </c>
      <c r="F10" s="538" t="s">
        <v>3</v>
      </c>
      <c r="G10" s="541" t="s">
        <v>150</v>
      </c>
      <c r="H10" s="542"/>
      <c r="I10" s="392" t="s">
        <v>5</v>
      </c>
      <c r="J10" s="393"/>
      <c r="K10" s="402" t="s">
        <v>6</v>
      </c>
      <c r="L10" s="403" t="s">
        <v>7</v>
      </c>
      <c r="M10" s="392" t="s">
        <v>8</v>
      </c>
    </row>
    <row r="11" spans="1:13" ht="13.5" thickBot="1">
      <c r="A11" s="533"/>
      <c r="B11" s="404"/>
      <c r="C11" s="405"/>
      <c r="D11" s="405"/>
      <c r="E11" s="536"/>
      <c r="F11" s="539"/>
      <c r="G11" s="406"/>
      <c r="H11" s="407"/>
      <c r="I11" s="408" t="s">
        <v>9</v>
      </c>
      <c r="J11" s="409" t="s">
        <v>10</v>
      </c>
      <c r="K11" s="410">
        <v>2005</v>
      </c>
      <c r="L11" s="411" t="s">
        <v>71</v>
      </c>
      <c r="M11" s="412" t="s">
        <v>11</v>
      </c>
    </row>
    <row r="12" spans="1:13" ht="12.75">
      <c r="A12" s="533"/>
      <c r="B12" s="404" t="s">
        <v>25</v>
      </c>
      <c r="C12" s="410" t="s">
        <v>12</v>
      </c>
      <c r="D12" s="410"/>
      <c r="E12" s="536"/>
      <c r="F12" s="539"/>
      <c r="G12" s="392" t="s">
        <v>151</v>
      </c>
      <c r="H12" s="401"/>
      <c r="I12" s="408" t="s">
        <v>152</v>
      </c>
      <c r="J12" s="409" t="s">
        <v>15</v>
      </c>
      <c r="K12" s="410" t="s">
        <v>153</v>
      </c>
      <c r="L12" s="392" t="s">
        <v>153</v>
      </c>
      <c r="M12" s="408" t="s">
        <v>17</v>
      </c>
    </row>
    <row r="13" spans="1:13" ht="12.75">
      <c r="A13" s="533"/>
      <c r="B13" s="404"/>
      <c r="C13" s="413"/>
      <c r="D13" s="413"/>
      <c r="E13" s="536"/>
      <c r="F13" s="539"/>
      <c r="G13" s="410" t="s">
        <v>18</v>
      </c>
      <c r="H13" s="410" t="s">
        <v>19</v>
      </c>
      <c r="I13" s="408" t="s">
        <v>20</v>
      </c>
      <c r="J13" s="409" t="s">
        <v>21</v>
      </c>
      <c r="K13" s="410" t="s">
        <v>22</v>
      </c>
      <c r="L13" s="408" t="s">
        <v>23</v>
      </c>
      <c r="M13" s="414" t="s">
        <v>24</v>
      </c>
    </row>
    <row r="14" spans="1:13" ht="13.5" thickBot="1">
      <c r="A14" s="534"/>
      <c r="B14" s="415"/>
      <c r="C14" s="416"/>
      <c r="D14" s="416"/>
      <c r="E14" s="537"/>
      <c r="F14" s="540"/>
      <c r="G14" s="417"/>
      <c r="H14" s="417"/>
      <c r="I14" s="418" t="s">
        <v>154</v>
      </c>
      <c r="J14" s="419"/>
      <c r="K14" s="418" t="s">
        <v>27</v>
      </c>
      <c r="L14" s="418">
        <v>2004</v>
      </c>
      <c r="M14" s="418">
        <v>2006</v>
      </c>
    </row>
    <row r="15" spans="1:13" ht="13.5" thickBot="1">
      <c r="A15" s="21"/>
      <c r="B15" s="22"/>
      <c r="C15" s="23"/>
      <c r="D15" s="23"/>
      <c r="E15" s="24" t="s">
        <v>0</v>
      </c>
      <c r="F15" s="21"/>
      <c r="G15" s="21"/>
      <c r="H15" s="21"/>
      <c r="I15" s="21"/>
      <c r="J15" s="25"/>
      <c r="K15" s="26"/>
      <c r="L15" s="29"/>
      <c r="M15" s="27"/>
    </row>
    <row r="16" spans="1:13" ht="12.75">
      <c r="A16" s="368">
        <v>90</v>
      </c>
      <c r="B16" s="140"/>
      <c r="C16" s="292" t="s">
        <v>144</v>
      </c>
      <c r="D16" s="185"/>
      <c r="E16" s="187"/>
      <c r="F16" s="186"/>
      <c r="G16" s="140"/>
      <c r="H16" s="63"/>
      <c r="I16" s="140"/>
      <c r="J16" s="523">
        <f>J18+J20</f>
        <v>1211000</v>
      </c>
      <c r="K16" s="523">
        <f>K18+K20</f>
        <v>1211000</v>
      </c>
      <c r="L16" s="146"/>
      <c r="M16" s="85" t="s">
        <v>0</v>
      </c>
    </row>
    <row r="17" spans="1:13" s="59" customFormat="1" ht="12.75">
      <c r="A17" s="93"/>
      <c r="B17" s="102"/>
      <c r="C17" s="91"/>
      <c r="D17" s="105"/>
      <c r="E17" s="105"/>
      <c r="F17" s="105"/>
      <c r="G17" s="102"/>
      <c r="H17" s="102"/>
      <c r="I17" s="102"/>
      <c r="J17" s="508"/>
      <c r="K17" s="221"/>
      <c r="L17" s="150"/>
      <c r="M17" s="108"/>
    </row>
    <row r="18" spans="1:13" ht="12.75">
      <c r="A18" s="66"/>
      <c r="B18" s="250">
        <v>2579</v>
      </c>
      <c r="C18" s="122" t="s">
        <v>30</v>
      </c>
      <c r="D18" s="124"/>
      <c r="E18" s="122"/>
      <c r="F18" s="293"/>
      <c r="G18" s="102">
        <v>998</v>
      </c>
      <c r="H18" s="102" t="s">
        <v>31</v>
      </c>
      <c r="I18" s="67">
        <v>2005</v>
      </c>
      <c r="J18" s="489">
        <f>K18</f>
        <v>501000</v>
      </c>
      <c r="K18" s="491">
        <v>501000</v>
      </c>
      <c r="L18" s="147"/>
      <c r="M18" s="108"/>
    </row>
    <row r="19" spans="1:13" ht="12.75">
      <c r="A19" s="66"/>
      <c r="B19" s="250"/>
      <c r="C19" s="294"/>
      <c r="D19" s="124"/>
      <c r="E19" s="122"/>
      <c r="F19" s="293"/>
      <c r="G19" s="102"/>
      <c r="H19" s="102"/>
      <c r="I19" s="106"/>
      <c r="J19" s="489"/>
      <c r="K19" s="491"/>
      <c r="L19" s="147"/>
      <c r="M19" s="108"/>
    </row>
    <row r="20" spans="1:13" ht="12.75">
      <c r="A20" s="66"/>
      <c r="B20" s="250">
        <v>3889</v>
      </c>
      <c r="C20" s="294" t="s">
        <v>145</v>
      </c>
      <c r="D20" s="124"/>
      <c r="E20" s="122"/>
      <c r="F20" s="293"/>
      <c r="G20" s="102"/>
      <c r="H20" s="102"/>
      <c r="I20" s="106">
        <v>2005</v>
      </c>
      <c r="J20" s="489">
        <v>710000</v>
      </c>
      <c r="K20" s="491">
        <f>J20</f>
        <v>710000</v>
      </c>
      <c r="L20" s="147"/>
      <c r="M20" s="108"/>
    </row>
    <row r="21" spans="1:13" ht="12.75">
      <c r="A21" s="66"/>
      <c r="B21" s="270"/>
      <c r="C21" s="205"/>
      <c r="D21" s="137"/>
      <c r="E21" s="136"/>
      <c r="F21" s="66"/>
      <c r="G21" s="93"/>
      <c r="H21" s="93"/>
      <c r="I21" s="190"/>
      <c r="J21" s="496"/>
      <c r="K21" s="519"/>
      <c r="L21" s="174"/>
      <c r="M21" s="86"/>
    </row>
    <row r="22" spans="1:13" ht="12.75">
      <c r="A22" s="270"/>
      <c r="B22" s="270"/>
      <c r="C22" s="205"/>
      <c r="D22" s="137"/>
      <c r="E22" s="136"/>
      <c r="F22" s="93"/>
      <c r="G22" s="93"/>
      <c r="H22" s="19"/>
      <c r="I22" s="94"/>
      <c r="J22" s="496"/>
      <c r="K22" s="519"/>
      <c r="L22" s="109"/>
      <c r="M22" s="86"/>
    </row>
    <row r="23" spans="1:13" ht="12.75">
      <c r="A23" s="270">
        <v>91</v>
      </c>
      <c r="B23" s="270">
        <v>388</v>
      </c>
      <c r="C23" s="205" t="s">
        <v>32</v>
      </c>
      <c r="D23" s="148"/>
      <c r="E23" s="105"/>
      <c r="F23" s="66"/>
      <c r="G23" s="93">
        <v>998</v>
      </c>
      <c r="H23" s="94" t="s">
        <v>31</v>
      </c>
      <c r="I23" s="19">
        <v>2005</v>
      </c>
      <c r="J23" s="492">
        <f>SUM(K23)</f>
        <v>500</v>
      </c>
      <c r="K23" s="493">
        <v>500</v>
      </c>
      <c r="L23" s="109"/>
      <c r="M23" s="86"/>
    </row>
    <row r="24" spans="1:13" ht="12.75">
      <c r="A24" s="270"/>
      <c r="B24" s="270"/>
      <c r="C24" s="205"/>
      <c r="D24" s="148"/>
      <c r="E24" s="105"/>
      <c r="F24" s="66"/>
      <c r="G24" s="93"/>
      <c r="H24" s="94"/>
      <c r="I24" s="19"/>
      <c r="J24" s="492"/>
      <c r="K24" s="493"/>
      <c r="L24" s="109"/>
      <c r="M24" s="86"/>
    </row>
    <row r="25" spans="1:13" ht="12.75">
      <c r="A25" s="270">
        <v>92</v>
      </c>
      <c r="B25" s="270">
        <v>389</v>
      </c>
      <c r="C25" s="205" t="s">
        <v>33</v>
      </c>
      <c r="D25" s="148"/>
      <c r="E25" s="105"/>
      <c r="F25" s="66"/>
      <c r="G25" s="93">
        <v>998</v>
      </c>
      <c r="H25" s="94" t="s">
        <v>31</v>
      </c>
      <c r="I25" s="19">
        <v>2005</v>
      </c>
      <c r="J25" s="492">
        <f>SUM(K25)</f>
        <v>500</v>
      </c>
      <c r="K25" s="493">
        <v>500</v>
      </c>
      <c r="L25" s="109"/>
      <c r="M25" s="86"/>
    </row>
    <row r="26" spans="1:13" ht="12.75">
      <c r="A26" s="270"/>
      <c r="B26" s="270"/>
      <c r="C26" s="205"/>
      <c r="D26" s="148"/>
      <c r="E26" s="105"/>
      <c r="F26" s="66"/>
      <c r="G26" s="93"/>
      <c r="H26" s="94"/>
      <c r="I26" s="19"/>
      <c r="J26" s="495"/>
      <c r="K26" s="494"/>
      <c r="L26" s="109"/>
      <c r="M26" s="86"/>
    </row>
    <row r="27" spans="1:13" ht="12.75">
      <c r="A27" s="270">
        <v>94</v>
      </c>
      <c r="B27" s="270">
        <v>391</v>
      </c>
      <c r="C27" s="205" t="s">
        <v>34</v>
      </c>
      <c r="D27" s="148"/>
      <c r="E27" s="105"/>
      <c r="F27" s="66"/>
      <c r="G27" s="93">
        <v>998</v>
      </c>
      <c r="H27" s="94" t="s">
        <v>31</v>
      </c>
      <c r="I27" s="19">
        <v>2005</v>
      </c>
      <c r="J27" s="492">
        <f>SUM(K27)</f>
        <v>500</v>
      </c>
      <c r="K27" s="493">
        <v>500</v>
      </c>
      <c r="L27" s="109"/>
      <c r="M27" s="86"/>
    </row>
    <row r="28" spans="1:13" ht="12.75">
      <c r="A28" s="270"/>
      <c r="B28" s="270"/>
      <c r="C28" s="205"/>
      <c r="D28" s="148"/>
      <c r="E28" s="105"/>
      <c r="F28" s="66"/>
      <c r="G28" s="93"/>
      <c r="H28" s="94"/>
      <c r="I28" s="19"/>
      <c r="J28" s="524"/>
      <c r="K28" s="494"/>
      <c r="L28" s="109"/>
      <c r="M28" s="118"/>
    </row>
    <row r="29" spans="1:13" ht="12.75">
      <c r="A29" s="270">
        <v>95</v>
      </c>
      <c r="B29" s="270">
        <v>392</v>
      </c>
      <c r="C29" s="205" t="s">
        <v>46</v>
      </c>
      <c r="D29" s="149"/>
      <c r="E29" s="122"/>
      <c r="F29" s="66"/>
      <c r="G29" s="93">
        <v>998</v>
      </c>
      <c r="H29" s="94" t="s">
        <v>31</v>
      </c>
      <c r="I29" s="19">
        <v>2005</v>
      </c>
      <c r="J29" s="492">
        <f>SUM(K29)</f>
        <v>500</v>
      </c>
      <c r="K29" s="525">
        <v>500</v>
      </c>
      <c r="L29" s="74"/>
      <c r="M29" s="118"/>
    </row>
    <row r="30" spans="1:13" ht="12.75">
      <c r="A30" s="270"/>
      <c r="B30" s="270"/>
      <c r="C30" s="205"/>
      <c r="D30" s="149"/>
      <c r="E30" s="122"/>
      <c r="F30" s="66"/>
      <c r="G30" s="93"/>
      <c r="H30" s="94"/>
      <c r="I30" s="19"/>
      <c r="J30" s="526"/>
      <c r="K30" s="525"/>
      <c r="L30" s="74"/>
      <c r="M30" s="118"/>
    </row>
    <row r="31" spans="1:13" ht="12.75">
      <c r="A31" s="270">
        <v>96</v>
      </c>
      <c r="B31" s="270">
        <v>393</v>
      </c>
      <c r="C31" s="205" t="s">
        <v>60</v>
      </c>
      <c r="D31" s="149"/>
      <c r="E31" s="122"/>
      <c r="F31" s="66"/>
      <c r="G31" s="93">
        <v>998</v>
      </c>
      <c r="H31" s="94" t="s">
        <v>31</v>
      </c>
      <c r="I31" s="19">
        <v>2005</v>
      </c>
      <c r="J31" s="492">
        <v>1000</v>
      </c>
      <c r="K31" s="525">
        <v>1000</v>
      </c>
      <c r="L31" s="74"/>
      <c r="M31" s="118"/>
    </row>
    <row r="32" spans="1:13" ht="12.75">
      <c r="A32" s="270"/>
      <c r="B32" s="270"/>
      <c r="C32" s="137"/>
      <c r="D32" s="149"/>
      <c r="E32" s="122"/>
      <c r="F32" s="66"/>
      <c r="G32" s="93"/>
      <c r="H32" s="94"/>
      <c r="I32" s="19"/>
      <c r="J32" s="526"/>
      <c r="K32" s="527"/>
      <c r="L32" s="74"/>
      <c r="M32" s="118"/>
    </row>
    <row r="33" spans="1:13" ht="12.75">
      <c r="A33" s="271">
        <v>97</v>
      </c>
      <c r="B33" s="271">
        <v>394</v>
      </c>
      <c r="C33" s="235" t="s">
        <v>92</v>
      </c>
      <c r="D33" s="273"/>
      <c r="E33" s="141"/>
      <c r="F33" s="66"/>
      <c r="G33" s="93">
        <v>998</v>
      </c>
      <c r="H33" s="93" t="s">
        <v>31</v>
      </c>
      <c r="I33" s="19">
        <v>2005</v>
      </c>
      <c r="J33" s="492">
        <f>SUM(K33)</f>
        <v>1000</v>
      </c>
      <c r="K33" s="525">
        <v>1000</v>
      </c>
      <c r="L33" s="74"/>
      <c r="M33" s="118"/>
    </row>
    <row r="34" spans="1:13" ht="12.75">
      <c r="A34" s="66"/>
      <c r="B34" s="59"/>
      <c r="C34" s="179"/>
      <c r="D34" s="61"/>
      <c r="E34" s="71"/>
      <c r="F34" s="66"/>
      <c r="G34" s="77"/>
      <c r="H34" s="65"/>
      <c r="I34" s="19"/>
      <c r="J34" s="169"/>
      <c r="K34" s="498"/>
      <c r="L34" s="74"/>
      <c r="M34" s="118"/>
    </row>
    <row r="35" spans="1:13" ht="12.75">
      <c r="A35" s="66"/>
      <c r="B35" s="59"/>
      <c r="C35" s="179"/>
      <c r="D35" s="61"/>
      <c r="E35" s="71"/>
      <c r="F35" s="66"/>
      <c r="G35" s="77"/>
      <c r="H35" s="65"/>
      <c r="I35" s="77"/>
      <c r="J35" s="169"/>
      <c r="K35" s="498"/>
      <c r="L35" s="74"/>
      <c r="M35" s="118"/>
    </row>
    <row r="36" spans="1:13" ht="12.75">
      <c r="A36" s="66"/>
      <c r="B36" s="59"/>
      <c r="C36" s="179"/>
      <c r="D36" s="61"/>
      <c r="E36" s="71"/>
      <c r="F36" s="66"/>
      <c r="G36" s="77"/>
      <c r="H36" s="65"/>
      <c r="I36" s="77"/>
      <c r="J36" s="169"/>
      <c r="K36" s="498"/>
      <c r="L36" s="74"/>
      <c r="M36" s="118"/>
    </row>
    <row r="37" spans="1:13" ht="12.75">
      <c r="A37" s="66"/>
      <c r="B37" s="59"/>
      <c r="C37" s="179"/>
      <c r="D37" s="61"/>
      <c r="E37" s="71"/>
      <c r="F37" s="66"/>
      <c r="G37" s="77"/>
      <c r="H37" s="65"/>
      <c r="I37" s="77"/>
      <c r="J37" s="169"/>
      <c r="K37" s="498"/>
      <c r="L37" s="74"/>
      <c r="M37" s="118"/>
    </row>
    <row r="38" spans="1:13" ht="12.75">
      <c r="A38" s="66"/>
      <c r="B38" s="59"/>
      <c r="C38" s="179"/>
      <c r="D38" s="61"/>
      <c r="E38" s="71"/>
      <c r="F38" s="66"/>
      <c r="G38" s="77"/>
      <c r="H38" s="65"/>
      <c r="I38" s="77"/>
      <c r="J38" s="169"/>
      <c r="K38" s="498"/>
      <c r="L38" s="74"/>
      <c r="M38" s="118"/>
    </row>
    <row r="39" spans="1:13" ht="12.75">
      <c r="A39" s="66"/>
      <c r="B39" s="59"/>
      <c r="C39" s="179"/>
      <c r="D39" s="61"/>
      <c r="E39" s="71"/>
      <c r="F39" s="66"/>
      <c r="G39" s="77"/>
      <c r="H39" s="65"/>
      <c r="I39" s="77"/>
      <c r="J39" s="169"/>
      <c r="K39" s="498"/>
      <c r="L39" s="74"/>
      <c r="M39" s="118"/>
    </row>
    <row r="40" spans="1:13" ht="12.75">
      <c r="A40" s="66"/>
      <c r="B40" s="59"/>
      <c r="C40" s="179"/>
      <c r="D40" s="61"/>
      <c r="E40" s="71"/>
      <c r="F40" s="66"/>
      <c r="G40" s="77"/>
      <c r="H40" s="65"/>
      <c r="I40" s="77"/>
      <c r="J40" s="169"/>
      <c r="K40" s="498"/>
      <c r="L40" s="74"/>
      <c r="M40" s="118"/>
    </row>
    <row r="41" spans="1:13" ht="12.75">
      <c r="A41" s="66"/>
      <c r="B41" s="59"/>
      <c r="C41" s="179"/>
      <c r="D41" s="61"/>
      <c r="E41" s="71"/>
      <c r="F41" s="66"/>
      <c r="G41" s="77"/>
      <c r="H41" s="65"/>
      <c r="I41" s="77"/>
      <c r="J41" s="169"/>
      <c r="K41" s="498"/>
      <c r="L41" s="74"/>
      <c r="M41" s="118"/>
    </row>
    <row r="42" spans="1:13" ht="12.75">
      <c r="A42" s="66"/>
      <c r="B42" s="59"/>
      <c r="C42" s="179"/>
      <c r="D42" s="61"/>
      <c r="E42" s="71"/>
      <c r="F42" s="66"/>
      <c r="G42" s="77"/>
      <c r="H42" s="65"/>
      <c r="I42" s="77"/>
      <c r="J42" s="169"/>
      <c r="K42" s="498"/>
      <c r="L42" s="74"/>
      <c r="M42" s="118"/>
    </row>
    <row r="43" spans="1:13" ht="13.5" thickBot="1">
      <c r="A43" s="68"/>
      <c r="B43" s="40"/>
      <c r="C43" s="75"/>
      <c r="D43" s="62"/>
      <c r="E43" s="72"/>
      <c r="F43" s="75"/>
      <c r="G43" s="30"/>
      <c r="H43" s="76"/>
      <c r="I43" s="30"/>
      <c r="J43" s="528"/>
      <c r="K43" s="529"/>
      <c r="L43" s="87"/>
      <c r="M43" s="87"/>
    </row>
    <row r="44" spans="1:13" ht="13.5" thickBot="1">
      <c r="A44" s="440"/>
      <c r="B44" s="446"/>
      <c r="C44" s="447" t="s">
        <v>15</v>
      </c>
      <c r="D44" s="441"/>
      <c r="E44" s="448"/>
      <c r="F44" s="449"/>
      <c r="G44" s="438"/>
      <c r="H44" s="433"/>
      <c r="I44" s="438"/>
      <c r="J44" s="530">
        <f>SUM(J18:J33)</f>
        <v>1215000</v>
      </c>
      <c r="K44" s="531">
        <f>SUM(K18:K33)</f>
        <v>1215000</v>
      </c>
      <c r="L44" s="451"/>
      <c r="M44" s="451"/>
    </row>
    <row r="45" ht="12.75">
      <c r="K45" s="33"/>
    </row>
    <row r="47" spans="8:12" ht="12.75">
      <c r="H47" s="2"/>
      <c r="I47" s="2"/>
      <c r="J47" s="2"/>
      <c r="K47" s="2"/>
      <c r="L47" s="2" t="s">
        <v>0</v>
      </c>
    </row>
  </sheetData>
  <mergeCells count="4">
    <mergeCell ref="E10:E14"/>
    <mergeCell ref="F10:F14"/>
    <mergeCell ref="G10:H10"/>
    <mergeCell ref="A10:A14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50"/>
  <sheetViews>
    <sheetView workbookViewId="0" topLeftCell="F16">
      <selection activeCell="K32" sqref="K32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4" width="0" style="0" hidden="1" customWidth="1"/>
    <col min="5" max="6" width="3.7109375" style="0" customWidth="1"/>
    <col min="7" max="7" width="9.7109375" style="0" customWidth="1"/>
    <col min="8" max="8" width="14.8515625" style="0" customWidth="1"/>
    <col min="9" max="9" width="13.7109375" style="0" customWidth="1"/>
    <col min="10" max="10" width="12.28125" style="0" customWidth="1"/>
    <col min="11" max="11" width="13.140625" style="0" customWidth="1"/>
    <col min="12" max="13" width="13.7109375" style="0" customWidth="1"/>
  </cols>
  <sheetData>
    <row r="3" spans="1:11" ht="18">
      <c r="A3" s="4" t="s">
        <v>141</v>
      </c>
      <c r="B3" s="4"/>
      <c r="C3" s="3"/>
      <c r="D3" s="3"/>
      <c r="E3" s="3"/>
      <c r="F3" s="3"/>
      <c r="G3" s="4" t="s">
        <v>0</v>
      </c>
      <c r="J3" s="3"/>
      <c r="K3" s="3"/>
    </row>
    <row r="4" spans="1:10" ht="16.5">
      <c r="A4" s="5"/>
      <c r="G4" s="2"/>
      <c r="H4" s="2"/>
      <c r="I4" s="2"/>
      <c r="J4" s="2"/>
    </row>
    <row r="6" spans="1:13" ht="15">
      <c r="A6" s="8" t="s">
        <v>178</v>
      </c>
      <c r="B6" s="6"/>
      <c r="C6" s="6"/>
      <c r="D6" s="6"/>
      <c r="E6" s="6"/>
      <c r="F6" s="6"/>
      <c r="G6" s="230" t="s">
        <v>78</v>
      </c>
      <c r="H6" s="9"/>
      <c r="I6" s="9"/>
      <c r="J6" s="9"/>
      <c r="K6" s="56"/>
      <c r="L6" s="56"/>
      <c r="M6" s="9"/>
    </row>
    <row r="7" spans="1:13" ht="12.75">
      <c r="A7" s="8"/>
      <c r="B7" s="6"/>
      <c r="C7" s="9" t="s">
        <v>0</v>
      </c>
      <c r="D7" s="9" t="s">
        <v>0</v>
      </c>
      <c r="E7" s="9"/>
      <c r="F7" s="9"/>
      <c r="G7" s="6"/>
      <c r="H7" s="6"/>
      <c r="I7" s="6"/>
      <c r="J7" s="6"/>
      <c r="K7" s="7"/>
      <c r="L7" s="7"/>
      <c r="M7" s="6"/>
    </row>
    <row r="8" spans="1:13" ht="12.75">
      <c r="A8" s="12" t="s">
        <v>148</v>
      </c>
      <c r="B8" s="10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</row>
    <row r="9" spans="1:13" ht="13.5" thickBot="1">
      <c r="A9" s="14"/>
      <c r="B9" s="13"/>
      <c r="C9" s="14"/>
      <c r="D9" s="14"/>
      <c r="E9" s="14"/>
      <c r="F9" s="14"/>
      <c r="G9" s="14"/>
      <c r="H9" s="14"/>
      <c r="I9" s="14"/>
      <c r="J9" s="14"/>
      <c r="K9" s="15"/>
      <c r="L9" s="15"/>
      <c r="M9" s="17"/>
    </row>
    <row r="10" spans="1:13" ht="12.75">
      <c r="A10" s="532" t="s">
        <v>59</v>
      </c>
      <c r="B10" s="400"/>
      <c r="C10" s="401"/>
      <c r="D10" s="401"/>
      <c r="E10" s="535" t="s">
        <v>149</v>
      </c>
      <c r="F10" s="538" t="s">
        <v>3</v>
      </c>
      <c r="G10" s="541" t="s">
        <v>150</v>
      </c>
      <c r="H10" s="542"/>
      <c r="I10" s="392" t="s">
        <v>5</v>
      </c>
      <c r="J10" s="393"/>
      <c r="K10" s="402" t="s">
        <v>6</v>
      </c>
      <c r="L10" s="403" t="s">
        <v>7</v>
      </c>
      <c r="M10" s="432" t="s">
        <v>8</v>
      </c>
    </row>
    <row r="11" spans="1:13" ht="13.5" thickBot="1">
      <c r="A11" s="533"/>
      <c r="B11" s="404"/>
      <c r="C11" s="405"/>
      <c r="D11" s="405"/>
      <c r="E11" s="536"/>
      <c r="F11" s="539"/>
      <c r="G11" s="406"/>
      <c r="H11" s="407"/>
      <c r="I11" s="408" t="s">
        <v>9</v>
      </c>
      <c r="J11" s="409" t="s">
        <v>10</v>
      </c>
      <c r="K11" s="410">
        <v>2005</v>
      </c>
      <c r="L11" s="411" t="s">
        <v>71</v>
      </c>
      <c r="M11" s="412" t="s">
        <v>11</v>
      </c>
    </row>
    <row r="12" spans="1:13" ht="12.75">
      <c r="A12" s="533"/>
      <c r="B12" s="404" t="s">
        <v>25</v>
      </c>
      <c r="C12" s="410" t="s">
        <v>12</v>
      </c>
      <c r="D12" s="410"/>
      <c r="E12" s="536"/>
      <c r="F12" s="539"/>
      <c r="G12" s="392" t="s">
        <v>151</v>
      </c>
      <c r="H12" s="401"/>
      <c r="I12" s="408" t="s">
        <v>152</v>
      </c>
      <c r="J12" s="409" t="s">
        <v>15</v>
      </c>
      <c r="K12" s="410" t="s">
        <v>153</v>
      </c>
      <c r="L12" s="392" t="s">
        <v>153</v>
      </c>
      <c r="M12" s="408" t="s">
        <v>17</v>
      </c>
    </row>
    <row r="13" spans="1:13" ht="12.75">
      <c r="A13" s="533"/>
      <c r="B13" s="404"/>
      <c r="C13" s="413"/>
      <c r="D13" s="413"/>
      <c r="E13" s="536"/>
      <c r="F13" s="539"/>
      <c r="G13" s="410" t="s">
        <v>18</v>
      </c>
      <c r="H13" s="410" t="s">
        <v>19</v>
      </c>
      <c r="I13" s="408" t="s">
        <v>20</v>
      </c>
      <c r="J13" s="409" t="s">
        <v>21</v>
      </c>
      <c r="K13" s="410" t="s">
        <v>22</v>
      </c>
      <c r="L13" s="408" t="s">
        <v>23</v>
      </c>
      <c r="M13" s="414" t="s">
        <v>24</v>
      </c>
    </row>
    <row r="14" spans="1:13" ht="13.5" thickBot="1">
      <c r="A14" s="534"/>
      <c r="B14" s="415"/>
      <c r="C14" s="416"/>
      <c r="D14" s="416"/>
      <c r="E14" s="537"/>
      <c r="F14" s="540"/>
      <c r="G14" s="417"/>
      <c r="H14" s="417"/>
      <c r="I14" s="418" t="s">
        <v>154</v>
      </c>
      <c r="J14" s="419"/>
      <c r="K14" s="418" t="s">
        <v>27</v>
      </c>
      <c r="L14" s="418">
        <v>2004</v>
      </c>
      <c r="M14" s="418">
        <v>2006</v>
      </c>
    </row>
    <row r="15" spans="1:13" ht="13.5" thickBot="1">
      <c r="A15" s="21"/>
      <c r="B15" s="22"/>
      <c r="C15" s="23"/>
      <c r="D15" s="23"/>
      <c r="E15" s="24" t="s">
        <v>0</v>
      </c>
      <c r="F15" s="21"/>
      <c r="G15" s="21"/>
      <c r="H15" s="21"/>
      <c r="I15" s="21"/>
      <c r="J15" s="25"/>
      <c r="K15" s="26"/>
      <c r="L15" s="29"/>
      <c r="M15" s="27"/>
    </row>
    <row r="16" spans="1:13" ht="12.75">
      <c r="A16" s="89"/>
      <c r="B16" s="140"/>
      <c r="C16" s="186"/>
      <c r="D16" s="185"/>
      <c r="E16" s="187"/>
      <c r="F16" s="186"/>
      <c r="G16" s="140"/>
      <c r="H16" s="63"/>
      <c r="I16" s="140"/>
      <c r="J16" s="484"/>
      <c r="K16" s="485"/>
      <c r="L16" s="146"/>
      <c r="M16" s="85" t="s">
        <v>0</v>
      </c>
    </row>
    <row r="17" spans="1:13" ht="12.75">
      <c r="A17" s="93"/>
      <c r="B17" s="43"/>
      <c r="C17" s="105"/>
      <c r="D17" s="157"/>
      <c r="E17" s="158"/>
      <c r="F17" s="105"/>
      <c r="G17" s="43"/>
      <c r="H17" s="102"/>
      <c r="I17" s="43"/>
      <c r="J17" s="486"/>
      <c r="K17" s="486"/>
      <c r="L17" s="150"/>
      <c r="M17" s="108"/>
    </row>
    <row r="18" spans="1:13" ht="12.75">
      <c r="A18" s="270">
        <v>90</v>
      </c>
      <c r="B18" s="270">
        <v>2579</v>
      </c>
      <c r="C18" s="238" t="s">
        <v>30</v>
      </c>
      <c r="D18" s="288"/>
      <c r="E18" s="238"/>
      <c r="F18" s="258"/>
      <c r="G18" s="270">
        <v>998</v>
      </c>
      <c r="H18" s="270" t="s">
        <v>31</v>
      </c>
      <c r="I18" s="271">
        <v>2005</v>
      </c>
      <c r="J18" s="480">
        <f>SUM(K18)</f>
        <v>10000</v>
      </c>
      <c r="K18" s="480">
        <v>10000</v>
      </c>
      <c r="L18" s="181"/>
      <c r="M18" s="108"/>
    </row>
    <row r="19" spans="1:13" ht="12.75">
      <c r="A19" s="270"/>
      <c r="B19" s="270"/>
      <c r="C19" s="290"/>
      <c r="D19" s="288"/>
      <c r="E19" s="238"/>
      <c r="F19" s="270"/>
      <c r="G19" s="270"/>
      <c r="H19" s="271"/>
      <c r="I19" s="41"/>
      <c r="J19" s="480"/>
      <c r="K19" s="480"/>
      <c r="L19" s="181"/>
      <c r="M19" s="108"/>
    </row>
    <row r="20" spans="1:13" ht="12.75">
      <c r="A20" s="270">
        <v>91</v>
      </c>
      <c r="B20" s="270">
        <v>388</v>
      </c>
      <c r="C20" s="290" t="s">
        <v>32</v>
      </c>
      <c r="D20" s="291"/>
      <c r="E20" s="240"/>
      <c r="F20" s="258"/>
      <c r="G20" s="270">
        <v>998</v>
      </c>
      <c r="H20" s="41" t="s">
        <v>31</v>
      </c>
      <c r="I20" s="271">
        <v>2005</v>
      </c>
      <c r="J20" s="480">
        <f>SUM(K20)</f>
        <v>500</v>
      </c>
      <c r="K20" s="480">
        <v>500</v>
      </c>
      <c r="L20" s="181"/>
      <c r="M20" s="108"/>
    </row>
    <row r="21" spans="1:13" ht="12.75">
      <c r="A21" s="270"/>
      <c r="B21" s="270"/>
      <c r="C21" s="290"/>
      <c r="D21" s="291"/>
      <c r="E21" s="240"/>
      <c r="F21" s="258"/>
      <c r="G21" s="270"/>
      <c r="H21" s="41"/>
      <c r="I21" s="271"/>
      <c r="J21" s="480"/>
      <c r="K21" s="480"/>
      <c r="L21" s="180"/>
      <c r="M21" s="86"/>
    </row>
    <row r="22" spans="1:13" ht="12.75">
      <c r="A22" s="270">
        <v>92</v>
      </c>
      <c r="B22" s="270">
        <v>389</v>
      </c>
      <c r="C22" s="290" t="s">
        <v>33</v>
      </c>
      <c r="D22" s="291"/>
      <c r="E22" s="240"/>
      <c r="F22" s="258"/>
      <c r="G22" s="270">
        <v>998</v>
      </c>
      <c r="H22" s="41" t="s">
        <v>31</v>
      </c>
      <c r="I22" s="271">
        <v>2005</v>
      </c>
      <c r="J22" s="480">
        <f>SUM(K22)</f>
        <v>500</v>
      </c>
      <c r="K22" s="480">
        <v>500</v>
      </c>
      <c r="L22" s="181"/>
      <c r="M22" s="86"/>
    </row>
    <row r="23" spans="1:13" ht="12.75">
      <c r="A23" s="270"/>
      <c r="B23" s="270"/>
      <c r="C23" s="290"/>
      <c r="D23" s="291"/>
      <c r="E23" s="240"/>
      <c r="F23" s="258"/>
      <c r="G23" s="270"/>
      <c r="H23" s="41"/>
      <c r="I23" s="271"/>
      <c r="J23" s="482"/>
      <c r="K23" s="482"/>
      <c r="L23" s="181"/>
      <c r="M23" s="86"/>
    </row>
    <row r="24" spans="1:13" ht="12.75">
      <c r="A24" s="270">
        <v>94</v>
      </c>
      <c r="B24" s="270">
        <v>391</v>
      </c>
      <c r="C24" s="290" t="s">
        <v>34</v>
      </c>
      <c r="D24" s="291"/>
      <c r="E24" s="240"/>
      <c r="F24" s="258"/>
      <c r="G24" s="270">
        <v>998</v>
      </c>
      <c r="H24" s="41" t="s">
        <v>31</v>
      </c>
      <c r="I24" s="271">
        <v>2005</v>
      </c>
      <c r="J24" s="480">
        <f>SUM(K24)</f>
        <v>500</v>
      </c>
      <c r="K24" s="483">
        <v>500</v>
      </c>
      <c r="L24" s="181"/>
      <c r="M24" s="86"/>
    </row>
    <row r="25" spans="1:13" ht="12.75">
      <c r="A25" s="270"/>
      <c r="B25" s="270"/>
      <c r="C25" s="290"/>
      <c r="D25" s="291"/>
      <c r="E25" s="240"/>
      <c r="F25" s="258"/>
      <c r="G25" s="270"/>
      <c r="H25" s="41"/>
      <c r="I25" s="271"/>
      <c r="J25" s="482"/>
      <c r="K25" s="483"/>
      <c r="L25" s="181"/>
      <c r="M25" s="86"/>
    </row>
    <row r="26" spans="1:13" ht="12.75">
      <c r="A26" s="270">
        <v>95</v>
      </c>
      <c r="B26" s="270">
        <v>392</v>
      </c>
      <c r="C26" s="290" t="s">
        <v>46</v>
      </c>
      <c r="D26" s="262"/>
      <c r="E26" s="261"/>
      <c r="F26" s="258"/>
      <c r="G26" s="270">
        <v>998</v>
      </c>
      <c r="H26" s="41" t="s">
        <v>31</v>
      </c>
      <c r="I26" s="271">
        <v>2005</v>
      </c>
      <c r="J26" s="480">
        <f>SUM(K26)</f>
        <v>500</v>
      </c>
      <c r="K26" s="483">
        <v>500</v>
      </c>
      <c r="L26" s="181"/>
      <c r="M26" s="86"/>
    </row>
    <row r="27" spans="1:13" ht="12.75">
      <c r="A27" s="270"/>
      <c r="B27" s="270"/>
      <c r="C27" s="290"/>
      <c r="D27" s="262"/>
      <c r="E27" s="261"/>
      <c r="F27" s="258"/>
      <c r="G27" s="270"/>
      <c r="H27" s="41"/>
      <c r="I27" s="271"/>
      <c r="J27" s="482"/>
      <c r="K27" s="483"/>
      <c r="L27" s="181"/>
      <c r="M27" s="86"/>
    </row>
    <row r="28" spans="1:13" ht="12.75">
      <c r="A28" s="270">
        <v>96</v>
      </c>
      <c r="B28" s="270">
        <v>393</v>
      </c>
      <c r="C28" s="290" t="s">
        <v>60</v>
      </c>
      <c r="D28" s="262"/>
      <c r="E28" s="261"/>
      <c r="F28" s="258"/>
      <c r="G28" s="270">
        <v>998</v>
      </c>
      <c r="H28" s="41" t="s">
        <v>31</v>
      </c>
      <c r="I28" s="271">
        <v>2005</v>
      </c>
      <c r="J28" s="480">
        <v>500</v>
      </c>
      <c r="K28" s="481">
        <v>500</v>
      </c>
      <c r="L28" s="109"/>
      <c r="M28" s="86"/>
    </row>
    <row r="29" spans="1:13" ht="12.75">
      <c r="A29" s="270"/>
      <c r="B29" s="270"/>
      <c r="C29" s="288"/>
      <c r="D29" s="262"/>
      <c r="E29" s="261"/>
      <c r="F29" s="258"/>
      <c r="G29" s="270"/>
      <c r="H29" s="41"/>
      <c r="I29" s="271"/>
      <c r="J29" s="487"/>
      <c r="K29" s="481"/>
      <c r="L29" s="109"/>
      <c r="M29" s="86"/>
    </row>
    <row r="30" spans="1:13" ht="12.75">
      <c r="A30" s="271">
        <v>97</v>
      </c>
      <c r="B30" s="271">
        <v>394</v>
      </c>
      <c r="C30" s="340" t="s">
        <v>92</v>
      </c>
      <c r="D30" s="341"/>
      <c r="E30" s="337"/>
      <c r="F30" s="258"/>
      <c r="G30" s="270">
        <v>998</v>
      </c>
      <c r="H30" s="270" t="s">
        <v>31</v>
      </c>
      <c r="I30" s="271">
        <v>2005</v>
      </c>
      <c r="J30" s="480">
        <f>SUM(K30)</f>
        <v>5000</v>
      </c>
      <c r="K30" s="481">
        <v>5000</v>
      </c>
      <c r="L30" s="109"/>
      <c r="M30" s="86"/>
    </row>
    <row r="31" spans="1:13" ht="12.75">
      <c r="A31" s="258"/>
      <c r="B31" s="257"/>
      <c r="C31" s="258"/>
      <c r="D31" s="257"/>
      <c r="E31" s="257"/>
      <c r="F31" s="258"/>
      <c r="G31" s="257"/>
      <c r="H31" s="258"/>
      <c r="I31" s="257"/>
      <c r="J31" s="487"/>
      <c r="K31" s="488"/>
      <c r="L31" s="109"/>
      <c r="M31" s="86"/>
    </row>
    <row r="32" spans="1:13" ht="12.75">
      <c r="A32" s="258"/>
      <c r="B32" s="257"/>
      <c r="C32" s="258"/>
      <c r="D32" s="257"/>
      <c r="E32" s="257"/>
      <c r="F32" s="258"/>
      <c r="G32" s="257"/>
      <c r="H32" s="258"/>
      <c r="I32" s="257"/>
      <c r="J32" s="339"/>
      <c r="K32" s="248"/>
      <c r="L32" s="109"/>
      <c r="M32" s="86"/>
    </row>
    <row r="33" spans="1:13" ht="12.75">
      <c r="A33" s="66"/>
      <c r="C33" s="66"/>
      <c r="F33" s="66"/>
      <c r="H33" s="66"/>
      <c r="J33" s="191"/>
      <c r="K33" s="78"/>
      <c r="L33" s="109"/>
      <c r="M33" s="86"/>
    </row>
    <row r="34" spans="1:13" ht="12.75">
      <c r="A34" s="66"/>
      <c r="C34" s="66"/>
      <c r="F34" s="66"/>
      <c r="H34" s="66"/>
      <c r="J34" s="191"/>
      <c r="K34" s="78"/>
      <c r="L34" s="109"/>
      <c r="M34" s="86"/>
    </row>
    <row r="35" spans="1:13" ht="12.75">
      <c r="A35" s="66"/>
      <c r="C35" s="66"/>
      <c r="F35" s="66"/>
      <c r="H35" s="66"/>
      <c r="J35" s="191"/>
      <c r="K35" s="78"/>
      <c r="L35" s="109"/>
      <c r="M35" s="86"/>
    </row>
    <row r="36" spans="1:13" ht="12.75">
      <c r="A36" s="66"/>
      <c r="C36" s="66"/>
      <c r="F36" s="66"/>
      <c r="H36" s="66"/>
      <c r="J36" s="191"/>
      <c r="K36" s="78"/>
      <c r="L36" s="109"/>
      <c r="M36" s="86"/>
    </row>
    <row r="37" spans="1:13" ht="12.75">
      <c r="A37" s="66"/>
      <c r="C37" s="66"/>
      <c r="F37" s="66"/>
      <c r="H37" s="66"/>
      <c r="J37" s="191"/>
      <c r="K37" s="79"/>
      <c r="L37" s="109"/>
      <c r="M37" s="86"/>
    </row>
    <row r="38" spans="1:13" ht="12.75">
      <c r="A38" s="66"/>
      <c r="B38" s="59"/>
      <c r="C38" s="179"/>
      <c r="D38" s="61"/>
      <c r="E38" s="69"/>
      <c r="F38" s="73"/>
      <c r="G38" s="28"/>
      <c r="H38" s="64"/>
      <c r="I38" s="28"/>
      <c r="J38" s="188"/>
      <c r="K38" s="78"/>
      <c r="L38" s="109"/>
      <c r="M38" s="86"/>
    </row>
    <row r="39" spans="1:13" ht="12.75">
      <c r="A39" s="67"/>
      <c r="B39" s="106"/>
      <c r="C39" s="179"/>
      <c r="D39" s="61"/>
      <c r="E39" s="70"/>
      <c r="F39" s="74"/>
      <c r="G39" s="77"/>
      <c r="H39" s="64"/>
      <c r="I39" s="28"/>
      <c r="J39" s="82"/>
      <c r="K39" s="79"/>
      <c r="L39" s="109"/>
      <c r="M39" s="118"/>
    </row>
    <row r="40" spans="1:13" ht="12.75">
      <c r="A40" s="67"/>
      <c r="B40" s="106"/>
      <c r="C40" s="179"/>
      <c r="D40" s="61"/>
      <c r="E40" s="70"/>
      <c r="F40" s="74"/>
      <c r="G40" s="77"/>
      <c r="H40" s="64"/>
      <c r="I40" s="28"/>
      <c r="J40" s="82"/>
      <c r="K40" s="79"/>
      <c r="L40" s="109"/>
      <c r="M40" s="118"/>
    </row>
    <row r="41" spans="1:13" ht="12.75">
      <c r="A41" s="67"/>
      <c r="B41" s="106"/>
      <c r="C41" s="179"/>
      <c r="D41" s="61"/>
      <c r="E41" s="70"/>
      <c r="F41" s="74"/>
      <c r="G41" s="77"/>
      <c r="H41" s="64"/>
      <c r="I41" s="28"/>
      <c r="J41" s="82"/>
      <c r="K41" s="79"/>
      <c r="L41" s="109"/>
      <c r="M41" s="118"/>
    </row>
    <row r="42" spans="1:13" ht="12.75">
      <c r="A42" s="66"/>
      <c r="B42" s="59"/>
      <c r="C42" s="179"/>
      <c r="D42" s="61"/>
      <c r="E42" s="71"/>
      <c r="F42" s="66"/>
      <c r="G42" s="77"/>
      <c r="H42" s="65"/>
      <c r="I42" s="77"/>
      <c r="J42" s="189"/>
      <c r="K42" s="80"/>
      <c r="L42" s="74"/>
      <c r="M42" s="118"/>
    </row>
    <row r="43" spans="1:13" ht="12.75">
      <c r="A43" s="66"/>
      <c r="B43" s="59"/>
      <c r="C43" s="179"/>
      <c r="D43" s="61"/>
      <c r="E43" s="71"/>
      <c r="F43" s="66"/>
      <c r="G43" s="77"/>
      <c r="H43" s="65"/>
      <c r="I43" s="77"/>
      <c r="J43" s="189"/>
      <c r="K43" s="80"/>
      <c r="L43" s="74"/>
      <c r="M43" s="118"/>
    </row>
    <row r="44" spans="1:13" ht="12.75">
      <c r="A44" s="66"/>
      <c r="B44" s="59"/>
      <c r="C44" s="179"/>
      <c r="D44" s="61"/>
      <c r="E44" s="71"/>
      <c r="F44" s="66"/>
      <c r="G44" s="77"/>
      <c r="H44" s="65"/>
      <c r="I44" s="77"/>
      <c r="J44" s="189"/>
      <c r="K44" s="80"/>
      <c r="L44" s="74"/>
      <c r="M44" s="118"/>
    </row>
    <row r="45" spans="1:13" ht="13.5" thickBot="1">
      <c r="A45" s="68"/>
      <c r="B45" s="40"/>
      <c r="C45" s="75"/>
      <c r="D45" s="62"/>
      <c r="E45" s="72"/>
      <c r="F45" s="75"/>
      <c r="G45" s="30"/>
      <c r="H45" s="76"/>
      <c r="I45" s="30"/>
      <c r="J45" s="83"/>
      <c r="K45" s="81"/>
      <c r="L45" s="87"/>
      <c r="M45" s="87"/>
    </row>
    <row r="46" spans="1:13" ht="13.5" thickBot="1">
      <c r="A46" s="440"/>
      <c r="B46" s="446"/>
      <c r="C46" s="447" t="s">
        <v>15</v>
      </c>
      <c r="D46" s="441"/>
      <c r="E46" s="448"/>
      <c r="F46" s="452"/>
      <c r="G46" s="453"/>
      <c r="H46" s="435"/>
      <c r="I46" s="453"/>
      <c r="J46" s="454">
        <f>SUM(J18:J30)</f>
        <v>17500</v>
      </c>
      <c r="K46" s="454">
        <f>SUM(K18:K30)</f>
        <v>17500</v>
      </c>
      <c r="L46" s="444"/>
      <c r="M46" s="444"/>
    </row>
    <row r="47" ht="12.75">
      <c r="K47" s="33"/>
    </row>
    <row r="49" spans="8:12" ht="12.75">
      <c r="H49" s="2"/>
      <c r="I49" s="2"/>
      <c r="J49" s="2"/>
      <c r="K49" s="2"/>
      <c r="L49" s="2" t="s">
        <v>0</v>
      </c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 t="s">
        <v>0</v>
      </c>
    </row>
  </sheetData>
  <mergeCells count="4">
    <mergeCell ref="E10:E14"/>
    <mergeCell ref="F10:F14"/>
    <mergeCell ref="G10:H10"/>
    <mergeCell ref="A10:A14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M55"/>
  <sheetViews>
    <sheetView tabSelected="1" workbookViewId="0" topLeftCell="A12">
      <selection activeCell="C27" sqref="C27"/>
    </sheetView>
  </sheetViews>
  <sheetFormatPr defaultColWidth="11.421875" defaultRowHeight="12.75"/>
  <cols>
    <col min="1" max="1" width="5.57421875" style="0" customWidth="1"/>
    <col min="2" max="2" width="7.00390625" style="0" customWidth="1"/>
    <col min="3" max="3" width="41.28125" style="0" customWidth="1"/>
    <col min="4" max="4" width="0.13671875" style="0" hidden="1" customWidth="1"/>
    <col min="5" max="6" width="3.7109375" style="0" customWidth="1"/>
    <col min="7" max="7" width="7.57421875" style="0" customWidth="1"/>
    <col min="8" max="8" width="16.140625" style="0" customWidth="1"/>
    <col min="9" max="13" width="13.7109375" style="0" customWidth="1"/>
  </cols>
  <sheetData>
    <row r="6" spans="1:11" ht="18">
      <c r="A6" s="4" t="s">
        <v>141</v>
      </c>
      <c r="B6" s="4"/>
      <c r="C6" s="3"/>
      <c r="D6" s="3"/>
      <c r="E6" s="3"/>
      <c r="F6" s="3"/>
      <c r="G6" s="4" t="s">
        <v>0</v>
      </c>
      <c r="J6" s="3"/>
      <c r="K6" s="228"/>
    </row>
    <row r="7" spans="1:11" ht="16.5">
      <c r="A7" s="5"/>
      <c r="G7" s="2"/>
      <c r="H7" s="2"/>
      <c r="I7" s="2"/>
      <c r="J7" s="2"/>
      <c r="K7" s="59"/>
    </row>
    <row r="9" spans="1:13" ht="15">
      <c r="A9" s="8" t="s">
        <v>179</v>
      </c>
      <c r="B9" s="9"/>
      <c r="C9" s="9"/>
      <c r="D9" s="9"/>
      <c r="E9" s="9"/>
      <c r="F9" s="9"/>
      <c r="G9" s="230" t="s">
        <v>79</v>
      </c>
      <c r="H9" s="9"/>
      <c r="I9" s="9"/>
      <c r="J9" s="9"/>
      <c r="K9" s="56"/>
      <c r="L9" s="56"/>
      <c r="M9" s="6"/>
    </row>
    <row r="10" spans="1:13" ht="12.75">
      <c r="A10" s="8"/>
      <c r="B10" s="6"/>
      <c r="C10" s="9" t="s">
        <v>0</v>
      </c>
      <c r="D10" s="9" t="s">
        <v>0</v>
      </c>
      <c r="E10" s="9"/>
      <c r="F10" s="9"/>
      <c r="G10" s="6"/>
      <c r="H10" s="6"/>
      <c r="I10" s="6"/>
      <c r="J10" s="6"/>
      <c r="K10" s="7"/>
      <c r="L10" s="7"/>
      <c r="M10" s="6"/>
    </row>
    <row r="11" spans="1:13" ht="12.75">
      <c r="A11" s="12" t="s">
        <v>148</v>
      </c>
      <c r="B11" s="10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</row>
    <row r="12" spans="1:13" ht="13.5" thickBot="1">
      <c r="A12" s="14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7"/>
    </row>
    <row r="13" spans="1:13" ht="12.75">
      <c r="A13" s="532" t="s">
        <v>59</v>
      </c>
      <c r="B13" s="400"/>
      <c r="C13" s="401"/>
      <c r="D13" s="401"/>
      <c r="E13" s="535" t="s">
        <v>149</v>
      </c>
      <c r="F13" s="538" t="s">
        <v>3</v>
      </c>
      <c r="G13" s="541" t="s">
        <v>150</v>
      </c>
      <c r="H13" s="542"/>
      <c r="I13" s="392" t="s">
        <v>5</v>
      </c>
      <c r="J13" s="393"/>
      <c r="K13" s="402" t="s">
        <v>6</v>
      </c>
      <c r="L13" s="403" t="s">
        <v>7</v>
      </c>
      <c r="M13" s="392" t="s">
        <v>8</v>
      </c>
    </row>
    <row r="14" spans="1:13" ht="13.5" thickBot="1">
      <c r="A14" s="533"/>
      <c r="B14" s="404"/>
      <c r="C14" s="405"/>
      <c r="D14" s="405"/>
      <c r="E14" s="536"/>
      <c r="F14" s="539"/>
      <c r="G14" s="406"/>
      <c r="H14" s="407"/>
      <c r="I14" s="408" t="s">
        <v>9</v>
      </c>
      <c r="J14" s="409" t="s">
        <v>10</v>
      </c>
      <c r="K14" s="410">
        <v>2005</v>
      </c>
      <c r="L14" s="411" t="s">
        <v>71</v>
      </c>
      <c r="M14" s="412" t="s">
        <v>11</v>
      </c>
    </row>
    <row r="15" spans="1:13" ht="12.75">
      <c r="A15" s="533"/>
      <c r="B15" s="404" t="s">
        <v>25</v>
      </c>
      <c r="C15" s="410" t="s">
        <v>12</v>
      </c>
      <c r="D15" s="410"/>
      <c r="E15" s="536"/>
      <c r="F15" s="539"/>
      <c r="G15" s="392" t="s">
        <v>151</v>
      </c>
      <c r="H15" s="401"/>
      <c r="I15" s="408" t="s">
        <v>152</v>
      </c>
      <c r="J15" s="409" t="s">
        <v>15</v>
      </c>
      <c r="K15" s="410" t="s">
        <v>153</v>
      </c>
      <c r="L15" s="392" t="s">
        <v>153</v>
      </c>
      <c r="M15" s="408" t="s">
        <v>17</v>
      </c>
    </row>
    <row r="16" spans="1:13" ht="12.75">
      <c r="A16" s="533"/>
      <c r="B16" s="404"/>
      <c r="C16" s="413"/>
      <c r="D16" s="413"/>
      <c r="E16" s="536"/>
      <c r="F16" s="539"/>
      <c r="G16" s="410" t="s">
        <v>18</v>
      </c>
      <c r="H16" s="410" t="s">
        <v>19</v>
      </c>
      <c r="I16" s="408" t="s">
        <v>20</v>
      </c>
      <c r="J16" s="409" t="s">
        <v>21</v>
      </c>
      <c r="K16" s="410" t="s">
        <v>22</v>
      </c>
      <c r="L16" s="408" t="s">
        <v>23</v>
      </c>
      <c r="M16" s="414" t="s">
        <v>24</v>
      </c>
    </row>
    <row r="17" spans="1:13" ht="13.5" thickBot="1">
      <c r="A17" s="534"/>
      <c r="B17" s="415"/>
      <c r="C17" s="416"/>
      <c r="D17" s="416"/>
      <c r="E17" s="537"/>
      <c r="F17" s="540"/>
      <c r="G17" s="417"/>
      <c r="H17" s="417"/>
      <c r="I17" s="418" t="s">
        <v>154</v>
      </c>
      <c r="J17" s="419"/>
      <c r="K17" s="418" t="s">
        <v>27</v>
      </c>
      <c r="L17" s="418">
        <v>2004</v>
      </c>
      <c r="M17" s="418">
        <v>2006</v>
      </c>
    </row>
    <row r="18" spans="1:13" ht="13.5" thickBot="1">
      <c r="A18" s="21"/>
      <c r="B18" s="22"/>
      <c r="C18" s="96"/>
      <c r="D18" s="96"/>
      <c r="E18" s="97" t="s">
        <v>0</v>
      </c>
      <c r="F18" s="21"/>
      <c r="G18" s="21"/>
      <c r="H18" s="21"/>
      <c r="I18" s="21"/>
      <c r="J18" s="25"/>
      <c r="K18" s="29"/>
      <c r="L18" s="25"/>
      <c r="M18" s="27"/>
    </row>
    <row r="19" spans="1:13" ht="12.75">
      <c r="A19" s="104"/>
      <c r="B19" s="200"/>
      <c r="C19" s="104"/>
      <c r="D19" s="99"/>
      <c r="E19" s="197"/>
      <c r="F19" s="104"/>
      <c r="G19" s="99"/>
      <c r="H19" s="104"/>
      <c r="I19" s="99"/>
      <c r="J19" s="107"/>
      <c r="K19" s="100"/>
      <c r="L19" s="107"/>
      <c r="M19" s="176"/>
    </row>
    <row r="20" spans="1:13" ht="12.75">
      <c r="A20" s="284">
        <v>51</v>
      </c>
      <c r="B20" s="337"/>
      <c r="C20" s="337" t="s">
        <v>177</v>
      </c>
      <c r="D20" s="337"/>
      <c r="E20" s="337"/>
      <c r="F20" s="337"/>
      <c r="G20" s="337"/>
      <c r="H20" s="337"/>
      <c r="I20" s="337"/>
      <c r="J20" s="289">
        <f>J22+J23+J24+J25</f>
        <v>296960</v>
      </c>
      <c r="K20" s="289">
        <f>K22+K23+K24+K25</f>
        <v>296960</v>
      </c>
      <c r="L20" s="66"/>
      <c r="M20" s="66"/>
    </row>
    <row r="21" spans="1:13" ht="12.75">
      <c r="A21" s="284"/>
      <c r="B21" s="338"/>
      <c r="C21" s="337"/>
      <c r="D21" s="338"/>
      <c r="E21" s="338"/>
      <c r="F21" s="337"/>
      <c r="G21" s="338"/>
      <c r="H21" s="337"/>
      <c r="I21" s="338"/>
      <c r="J21" s="289"/>
      <c r="K21" s="259"/>
      <c r="L21" s="66"/>
      <c r="M21" s="66"/>
    </row>
    <row r="22" spans="1:13" ht="12.75">
      <c r="A22" s="255"/>
      <c r="B22" s="335">
        <v>6009</v>
      </c>
      <c r="C22" s="322" t="s">
        <v>125</v>
      </c>
      <c r="D22" s="304"/>
      <c r="E22" s="336"/>
      <c r="F22" s="265"/>
      <c r="G22" s="282" t="s">
        <v>63</v>
      </c>
      <c r="H22" s="265" t="s">
        <v>124</v>
      </c>
      <c r="I22" s="304">
        <v>2005</v>
      </c>
      <c r="J22" s="489">
        <v>49178</v>
      </c>
      <c r="K22" s="490">
        <v>49178</v>
      </c>
      <c r="L22" s="213"/>
      <c r="M22" s="255"/>
    </row>
    <row r="23" spans="1:13" ht="12.75">
      <c r="A23" s="270"/>
      <c r="B23" s="250">
        <v>6501</v>
      </c>
      <c r="C23" s="261" t="s">
        <v>142</v>
      </c>
      <c r="D23" s="124"/>
      <c r="E23" s="122"/>
      <c r="F23" s="293"/>
      <c r="G23" s="282" t="s">
        <v>55</v>
      </c>
      <c r="H23" s="250" t="s">
        <v>143</v>
      </c>
      <c r="I23" s="263">
        <v>2005</v>
      </c>
      <c r="J23" s="489">
        <v>185000</v>
      </c>
      <c r="K23" s="491">
        <v>185000</v>
      </c>
      <c r="L23" s="174"/>
      <c r="M23" s="86"/>
    </row>
    <row r="24" spans="1:13" ht="12.75">
      <c r="A24" s="64"/>
      <c r="B24" s="239">
        <v>5829</v>
      </c>
      <c r="C24" s="261" t="s">
        <v>186</v>
      </c>
      <c r="D24" s="60"/>
      <c r="E24" s="69"/>
      <c r="F24" s="73"/>
      <c r="G24" s="282" t="s">
        <v>56</v>
      </c>
      <c r="H24" s="250" t="s">
        <v>185</v>
      </c>
      <c r="I24" s="28">
        <v>2005</v>
      </c>
      <c r="J24" s="489">
        <v>5575</v>
      </c>
      <c r="K24" s="489">
        <v>5575</v>
      </c>
      <c r="L24" s="109"/>
      <c r="M24" s="86"/>
    </row>
    <row r="25" spans="1:13" ht="12.75">
      <c r="A25" s="64"/>
      <c r="B25" s="239">
        <v>926</v>
      </c>
      <c r="C25" s="261" t="s">
        <v>187</v>
      </c>
      <c r="D25" s="391"/>
      <c r="E25" s="391"/>
      <c r="F25" s="73"/>
      <c r="G25" s="282">
        <v>105</v>
      </c>
      <c r="H25" s="250" t="s">
        <v>37</v>
      </c>
      <c r="I25" s="28">
        <v>2005</v>
      </c>
      <c r="J25" s="489">
        <v>57207</v>
      </c>
      <c r="K25" s="491">
        <f>J25</f>
        <v>57207</v>
      </c>
      <c r="L25" s="109"/>
      <c r="M25" s="86"/>
    </row>
    <row r="26" spans="1:13" ht="12.75">
      <c r="A26" s="64"/>
      <c r="B26" s="28"/>
      <c r="C26" s="73"/>
      <c r="D26" s="391"/>
      <c r="E26" s="391"/>
      <c r="F26" s="73"/>
      <c r="G26" s="282"/>
      <c r="H26" s="250"/>
      <c r="I26" s="28"/>
      <c r="J26" s="489"/>
      <c r="K26" s="491"/>
      <c r="L26" s="109"/>
      <c r="M26" s="86"/>
    </row>
    <row r="27" spans="1:13" ht="12.75">
      <c r="A27" s="64"/>
      <c r="B27" s="28"/>
      <c r="C27" s="73"/>
      <c r="D27" s="391"/>
      <c r="E27" s="391"/>
      <c r="F27" s="73"/>
      <c r="G27" s="282"/>
      <c r="H27" s="250"/>
      <c r="I27" s="28"/>
      <c r="J27" s="489"/>
      <c r="K27" s="491"/>
      <c r="L27" s="109"/>
      <c r="M27" s="86"/>
    </row>
    <row r="28" spans="1:13" ht="12.75">
      <c r="A28" s="64"/>
      <c r="B28" s="28"/>
      <c r="C28" s="73"/>
      <c r="D28" s="391"/>
      <c r="E28" s="391"/>
      <c r="F28" s="73"/>
      <c r="G28" s="282"/>
      <c r="H28" s="250"/>
      <c r="I28" s="28"/>
      <c r="J28" s="489"/>
      <c r="K28" s="491"/>
      <c r="L28" s="109"/>
      <c r="M28" s="86"/>
    </row>
    <row r="29" spans="1:13" ht="12.75">
      <c r="A29" s="270">
        <v>90</v>
      </c>
      <c r="B29" s="270">
        <v>2579</v>
      </c>
      <c r="C29" s="136" t="s">
        <v>30</v>
      </c>
      <c r="D29" s="137"/>
      <c r="E29" s="136"/>
      <c r="F29" s="66"/>
      <c r="G29" s="250">
        <v>998</v>
      </c>
      <c r="H29" s="250" t="s">
        <v>31</v>
      </c>
      <c r="I29" s="67">
        <v>2005</v>
      </c>
      <c r="J29" s="492">
        <v>3520540</v>
      </c>
      <c r="K29" s="493">
        <v>3520540</v>
      </c>
      <c r="L29" s="174"/>
      <c r="M29" s="249"/>
    </row>
    <row r="30" spans="1:13" ht="12.75">
      <c r="A30" s="270"/>
      <c r="B30" s="270"/>
      <c r="C30" s="205"/>
      <c r="D30" s="137"/>
      <c r="E30" s="136"/>
      <c r="F30" s="93"/>
      <c r="G30" s="250"/>
      <c r="H30" s="263"/>
      <c r="I30" s="43"/>
      <c r="J30" s="492"/>
      <c r="K30" s="493"/>
      <c r="L30" s="109"/>
      <c r="M30" s="86"/>
    </row>
    <row r="31" spans="1:13" ht="12.75">
      <c r="A31" s="270">
        <v>91</v>
      </c>
      <c r="B31" s="270">
        <v>388</v>
      </c>
      <c r="C31" s="205" t="s">
        <v>32</v>
      </c>
      <c r="D31" s="148"/>
      <c r="E31" s="105"/>
      <c r="F31" s="66"/>
      <c r="G31" s="250">
        <v>998</v>
      </c>
      <c r="H31" s="239" t="s">
        <v>31</v>
      </c>
      <c r="I31" s="67">
        <v>2005</v>
      </c>
      <c r="J31" s="492">
        <v>1000</v>
      </c>
      <c r="K31" s="493">
        <v>1000</v>
      </c>
      <c r="L31" s="109"/>
      <c r="M31" s="86"/>
    </row>
    <row r="32" spans="1:13" ht="12.75">
      <c r="A32" s="270"/>
      <c r="B32" s="270"/>
      <c r="C32" s="205"/>
      <c r="D32" s="148"/>
      <c r="E32" s="105"/>
      <c r="F32" s="66"/>
      <c r="G32" s="250"/>
      <c r="H32" s="239"/>
      <c r="I32" s="67"/>
      <c r="J32" s="492"/>
      <c r="K32" s="493"/>
      <c r="L32" s="109"/>
      <c r="M32" s="86"/>
    </row>
    <row r="33" spans="1:13" ht="12.75">
      <c r="A33" s="270">
        <v>92</v>
      </c>
      <c r="B33" s="270">
        <v>389</v>
      </c>
      <c r="C33" s="205" t="s">
        <v>33</v>
      </c>
      <c r="D33" s="148"/>
      <c r="E33" s="105"/>
      <c r="F33" s="66"/>
      <c r="G33" s="250">
        <v>998</v>
      </c>
      <c r="H33" s="239" t="s">
        <v>31</v>
      </c>
      <c r="I33" s="67">
        <v>2005</v>
      </c>
      <c r="J33" s="492">
        <f>SUM(K33)</f>
        <v>1000</v>
      </c>
      <c r="K33" s="493">
        <v>1000</v>
      </c>
      <c r="L33" s="109"/>
      <c r="M33" s="86"/>
    </row>
    <row r="34" spans="1:13" ht="12.75">
      <c r="A34" s="270"/>
      <c r="B34" s="270"/>
      <c r="C34" s="205"/>
      <c r="D34" s="148"/>
      <c r="E34" s="105"/>
      <c r="F34" s="66"/>
      <c r="G34" s="250"/>
      <c r="H34" s="239"/>
      <c r="I34" s="67"/>
      <c r="J34" s="492"/>
      <c r="K34" s="493"/>
      <c r="L34" s="109"/>
      <c r="M34" s="86"/>
    </row>
    <row r="35" spans="1:13" ht="12.75">
      <c r="A35" s="270">
        <v>94</v>
      </c>
      <c r="B35" s="270">
        <v>391</v>
      </c>
      <c r="C35" s="205" t="s">
        <v>34</v>
      </c>
      <c r="D35" s="148"/>
      <c r="E35" s="105"/>
      <c r="F35" s="66"/>
      <c r="G35" s="250">
        <v>998</v>
      </c>
      <c r="H35" s="239" t="s">
        <v>31</v>
      </c>
      <c r="I35" s="67">
        <v>2005</v>
      </c>
      <c r="J35" s="492">
        <f>SUM(K35)</f>
        <v>1000</v>
      </c>
      <c r="K35" s="493">
        <v>1000</v>
      </c>
      <c r="L35" s="109"/>
      <c r="M35" s="86"/>
    </row>
    <row r="36" spans="1:13" ht="12.75">
      <c r="A36" s="270"/>
      <c r="B36" s="270"/>
      <c r="C36" s="205"/>
      <c r="D36" s="148"/>
      <c r="E36" s="105"/>
      <c r="F36" s="66"/>
      <c r="G36" s="250"/>
      <c r="H36" s="239"/>
      <c r="I36" s="67"/>
      <c r="J36" s="492"/>
      <c r="K36" s="493"/>
      <c r="L36" s="109"/>
      <c r="M36" s="86"/>
    </row>
    <row r="37" spans="1:13" ht="12.75">
      <c r="A37" s="270">
        <v>95</v>
      </c>
      <c r="B37" s="270">
        <v>392</v>
      </c>
      <c r="C37" s="205" t="s">
        <v>46</v>
      </c>
      <c r="D37" s="149"/>
      <c r="E37" s="122"/>
      <c r="F37" s="66"/>
      <c r="G37" s="250">
        <v>998</v>
      </c>
      <c r="H37" s="239" t="s">
        <v>31</v>
      </c>
      <c r="I37" s="67">
        <v>2005</v>
      </c>
      <c r="J37" s="492">
        <f>SUM(K37)</f>
        <v>1000</v>
      </c>
      <c r="K37" s="494">
        <v>1000</v>
      </c>
      <c r="L37" s="109"/>
      <c r="M37" s="86"/>
    </row>
    <row r="38" spans="1:13" ht="12.75">
      <c r="A38" s="270"/>
      <c r="B38" s="270"/>
      <c r="C38" s="205"/>
      <c r="D38" s="149"/>
      <c r="E38" s="122"/>
      <c r="F38" s="66"/>
      <c r="G38" s="250"/>
      <c r="H38" s="239"/>
      <c r="I38" s="67"/>
      <c r="J38" s="492"/>
      <c r="K38" s="493"/>
      <c r="L38" s="109"/>
      <c r="M38" s="86"/>
    </row>
    <row r="39" spans="1:13" ht="12.75">
      <c r="A39" s="270">
        <v>96</v>
      </c>
      <c r="B39" s="270">
        <v>393</v>
      </c>
      <c r="C39" s="205" t="s">
        <v>60</v>
      </c>
      <c r="D39" s="149"/>
      <c r="E39" s="122"/>
      <c r="F39" s="66"/>
      <c r="G39" s="250">
        <v>998</v>
      </c>
      <c r="H39" s="239" t="s">
        <v>31</v>
      </c>
      <c r="I39" s="67">
        <v>2005</v>
      </c>
      <c r="J39" s="492">
        <v>10000</v>
      </c>
      <c r="K39" s="494">
        <v>10000</v>
      </c>
      <c r="L39" s="109"/>
      <c r="M39" s="118"/>
    </row>
    <row r="40" spans="1:13" ht="12.75">
      <c r="A40" s="270"/>
      <c r="B40" s="270"/>
      <c r="C40" s="137"/>
      <c r="D40" s="149"/>
      <c r="E40" s="122"/>
      <c r="F40" s="66"/>
      <c r="G40" s="250"/>
      <c r="H40" s="239"/>
      <c r="I40" s="67"/>
      <c r="J40" s="495"/>
      <c r="K40" s="494"/>
      <c r="L40" s="109"/>
      <c r="M40" s="118"/>
    </row>
    <row r="41" spans="1:13" ht="12.75">
      <c r="A41" s="271">
        <v>97</v>
      </c>
      <c r="B41" s="271">
        <v>394</v>
      </c>
      <c r="C41" s="235" t="s">
        <v>92</v>
      </c>
      <c r="D41" s="273"/>
      <c r="E41" s="141"/>
      <c r="F41" s="66"/>
      <c r="G41" s="250">
        <v>998</v>
      </c>
      <c r="H41" s="250" t="s">
        <v>31</v>
      </c>
      <c r="I41" s="67">
        <v>2005</v>
      </c>
      <c r="J41" s="496">
        <f>SUM(K41)</f>
        <v>3000</v>
      </c>
      <c r="K41" s="280">
        <v>3000</v>
      </c>
      <c r="L41" s="109"/>
      <c r="M41" s="118"/>
    </row>
    <row r="42" spans="1:13" ht="12.75">
      <c r="A42" s="67"/>
      <c r="B42" s="106"/>
      <c r="C42" s="179"/>
      <c r="D42" s="283"/>
      <c r="E42" s="74"/>
      <c r="F42" s="74"/>
      <c r="G42" s="65"/>
      <c r="H42" s="64"/>
      <c r="I42" s="28"/>
      <c r="J42" s="168"/>
      <c r="K42" s="497"/>
      <c r="L42" s="109"/>
      <c r="M42" s="118"/>
    </row>
    <row r="43" spans="1:13" ht="12.75">
      <c r="A43" s="66"/>
      <c r="B43" s="59"/>
      <c r="C43" s="179"/>
      <c r="D43" s="61"/>
      <c r="E43" s="71"/>
      <c r="F43" s="66"/>
      <c r="G43" s="77"/>
      <c r="H43" s="65"/>
      <c r="I43" s="28"/>
      <c r="J43" s="169"/>
      <c r="K43" s="498"/>
      <c r="L43" s="74"/>
      <c r="M43" s="118"/>
    </row>
    <row r="44" spans="1:13" ht="12.75">
      <c r="A44" s="66"/>
      <c r="B44" s="59"/>
      <c r="C44" s="179"/>
      <c r="D44" s="61"/>
      <c r="E44" s="71"/>
      <c r="F44" s="66"/>
      <c r="G44" s="77"/>
      <c r="H44" s="65"/>
      <c r="I44" s="77"/>
      <c r="J44" s="169"/>
      <c r="K44" s="498"/>
      <c r="L44" s="74"/>
      <c r="M44" s="118"/>
    </row>
    <row r="45" spans="1:13" ht="12.75">
      <c r="A45" s="66"/>
      <c r="B45" s="59"/>
      <c r="C45" s="179"/>
      <c r="D45" s="61"/>
      <c r="E45" s="71"/>
      <c r="F45" s="66"/>
      <c r="G45" s="77"/>
      <c r="H45" s="65"/>
      <c r="I45" s="77"/>
      <c r="J45" s="169"/>
      <c r="K45" s="498"/>
      <c r="L45" s="74"/>
      <c r="M45" s="118"/>
    </row>
    <row r="46" spans="1:13" ht="12.75">
      <c r="A46" s="66"/>
      <c r="B46" s="59"/>
      <c r="C46" s="179"/>
      <c r="D46" s="61"/>
      <c r="E46" s="71"/>
      <c r="F46" s="66"/>
      <c r="G46" s="77"/>
      <c r="H46" s="65"/>
      <c r="I46" s="77"/>
      <c r="J46" s="169"/>
      <c r="K46" s="498"/>
      <c r="L46" s="74"/>
      <c r="M46" s="118"/>
    </row>
    <row r="47" spans="1:13" ht="12.75">
      <c r="A47" s="66"/>
      <c r="B47" s="59"/>
      <c r="C47" s="179"/>
      <c r="D47" s="61"/>
      <c r="E47" s="71"/>
      <c r="F47" s="66"/>
      <c r="G47" s="77"/>
      <c r="H47" s="65"/>
      <c r="I47" s="77"/>
      <c r="J47" s="169"/>
      <c r="K47" s="498"/>
      <c r="L47" s="74"/>
      <c r="M47" s="118"/>
    </row>
    <row r="48" spans="1:13" ht="13.5" thickBot="1">
      <c r="A48" s="68"/>
      <c r="B48" s="40"/>
      <c r="C48" s="75"/>
      <c r="D48" s="62"/>
      <c r="E48" s="72"/>
      <c r="F48" s="75"/>
      <c r="G48" s="30"/>
      <c r="H48" s="76"/>
      <c r="I48" s="30"/>
      <c r="J48" s="192"/>
      <c r="K48" s="499"/>
      <c r="L48" s="87"/>
      <c r="M48" s="87"/>
    </row>
    <row r="49" spans="1:13" ht="13.5" thickBot="1">
      <c r="A49" s="440"/>
      <c r="B49" s="446"/>
      <c r="C49" s="447" t="s">
        <v>15</v>
      </c>
      <c r="D49" s="441"/>
      <c r="E49" s="448"/>
      <c r="F49" s="449"/>
      <c r="G49" s="438"/>
      <c r="H49" s="433"/>
      <c r="I49" s="453"/>
      <c r="J49" s="455">
        <f>SUM(J29:J48)+J20</f>
        <v>3834500</v>
      </c>
      <c r="K49" s="455">
        <f>SUM(K29:K48)+K20</f>
        <v>3834500</v>
      </c>
      <c r="L49" s="444"/>
      <c r="M49" s="451"/>
    </row>
    <row r="50" spans="9:12" ht="12.75">
      <c r="I50" s="38"/>
      <c r="J50" s="38"/>
      <c r="K50" s="39"/>
      <c r="L50" s="38"/>
    </row>
    <row r="51" spans="10:11" ht="12.75">
      <c r="J51" s="36">
        <f>3834502</f>
        <v>3834502</v>
      </c>
      <c r="K51" s="37"/>
    </row>
    <row r="53" ht="12.75">
      <c r="J53" s="33"/>
    </row>
    <row r="54" ht="12.75">
      <c r="J54" s="33"/>
    </row>
    <row r="55" spans="10:11" ht="12.75">
      <c r="J55" s="33"/>
      <c r="K55" s="33"/>
    </row>
  </sheetData>
  <mergeCells count="4">
    <mergeCell ref="E13:E17"/>
    <mergeCell ref="F13:F17"/>
    <mergeCell ref="G13:H13"/>
    <mergeCell ref="A13:A17"/>
  </mergeCells>
  <printOptions/>
  <pageMargins left="1.1811023622047245" right="0.3937007874015748" top="0.64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TRUCHIN</dc:creator>
  <cp:keywords/>
  <dc:description/>
  <cp:lastModifiedBy>D08453901</cp:lastModifiedBy>
  <cp:lastPrinted>2004-11-08T14:08:30Z</cp:lastPrinted>
  <dcterms:created xsi:type="dcterms:W3CDTF">2000-10-04T00:13:34Z</dcterms:created>
  <dcterms:modified xsi:type="dcterms:W3CDTF">2004-11-08T14:09:03Z</dcterms:modified>
  <cp:category/>
  <cp:version/>
  <cp:contentType/>
  <cp:contentStatus/>
</cp:coreProperties>
</file>